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epl\SynologyDrive\_Obchodni oddeleni\Změnové listy\Humpolec\"/>
    </mc:Choice>
  </mc:AlternateContent>
  <xr:revisionPtr revIDLastSave="0" documentId="13_ncr:1_{791CF74D-A9A6-4E43-A7DC-FFA3FB811198}" xr6:coauthVersionLast="47" xr6:coauthVersionMax="47" xr10:uidLastSave="{00000000-0000-0000-0000-000000000000}"/>
  <bookViews>
    <workbookView xWindow="28680" yWindow="-120" windowWidth="38640" windowHeight="21120" tabRatio="211" xr2:uid="{95D59A5F-5970-4E47-A9CE-B06DE1CCB940}"/>
  </bookViews>
  <sheets>
    <sheet name="List1" sheetId="1" r:id="rId1"/>
  </sheets>
  <definedNames>
    <definedName name="_xlnm.Print_Area" localSheetId="0">List1!$A$1:$CM$99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7" i="1" l="1"/>
  <c r="CJ7" i="1" s="1"/>
  <c r="CL7" i="1" s="1"/>
  <c r="CF7" i="1"/>
  <c r="CD7" i="1"/>
  <c r="CB7" i="1"/>
  <c r="BZ7" i="1"/>
  <c r="BX7" i="1"/>
  <c r="BV7" i="1"/>
  <c r="D41" i="1" l="1"/>
  <c r="E41" i="1" s="1"/>
  <c r="D32" i="1"/>
  <c r="E32" i="1" s="1"/>
  <c r="C86" i="1"/>
  <c r="D86" i="1" s="1"/>
  <c r="E86" i="1" s="1"/>
  <c r="C37" i="1"/>
  <c r="D37" i="1" s="1"/>
  <c r="E37" i="1" s="1"/>
  <c r="C10" i="1"/>
  <c r="D10" i="1" s="1"/>
  <c r="E10" i="1" s="1"/>
  <c r="D77" i="1"/>
  <c r="E77" i="1" s="1"/>
  <c r="D34" i="1"/>
  <c r="E34" i="1" s="1"/>
  <c r="D67" i="1"/>
  <c r="E67" i="1" s="1"/>
  <c r="D23" i="1"/>
  <c r="E23" i="1" s="1"/>
  <c r="D24" i="1"/>
  <c r="E24" i="1" s="1"/>
  <c r="D62" i="1"/>
  <c r="E62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3" i="1"/>
  <c r="E33" i="1" s="1"/>
  <c r="D35" i="1"/>
  <c r="E3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69" i="1"/>
  <c r="E69" i="1" s="1"/>
  <c r="D38" i="1"/>
  <c r="E38" i="1" s="1"/>
  <c r="D39" i="1"/>
  <c r="E39" i="1" s="1"/>
  <c r="D61" i="1"/>
  <c r="E61" i="1" s="1"/>
  <c r="D63" i="1"/>
  <c r="E63" i="1" s="1"/>
  <c r="D43" i="1"/>
  <c r="E43" i="1" s="1"/>
  <c r="D64" i="1"/>
  <c r="E64" i="1" s="1"/>
  <c r="D66" i="1"/>
  <c r="E66" i="1" s="1"/>
  <c r="D68" i="1"/>
  <c r="E68" i="1" s="1"/>
  <c r="D70" i="1"/>
  <c r="E70" i="1" s="1"/>
  <c r="D71" i="1"/>
  <c r="E71" i="1" s="1"/>
  <c r="D72" i="1"/>
  <c r="E72" i="1" s="1"/>
  <c r="D73" i="1"/>
  <c r="E73" i="1" s="1"/>
  <c r="D75" i="1"/>
  <c r="E75" i="1" s="1"/>
  <c r="D76" i="1"/>
  <c r="E76" i="1" s="1"/>
  <c r="D78" i="1"/>
  <c r="E78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7" i="1"/>
  <c r="E87" i="1" s="1"/>
  <c r="D88" i="1"/>
  <c r="E88" i="1" s="1"/>
  <c r="D89" i="1"/>
  <c r="E89" i="1" s="1"/>
  <c r="D11" i="1"/>
  <c r="E11" i="1" s="1"/>
  <c r="D12" i="1"/>
  <c r="E12" i="1" s="1"/>
  <c r="D14" i="1"/>
  <c r="E14" i="1" s="1"/>
  <c r="D15" i="1"/>
  <c r="E15" i="1" s="1"/>
  <c r="D16" i="1"/>
  <c r="E16" i="1" s="1"/>
  <c r="D17" i="1"/>
  <c r="E17" i="1" s="1"/>
  <c r="D19" i="1"/>
  <c r="E19" i="1" s="1"/>
  <c r="D20" i="1"/>
  <c r="E20" i="1" s="1"/>
  <c r="D21" i="1"/>
  <c r="E21" i="1" s="1"/>
  <c r="D22" i="1"/>
  <c r="E22" i="1" s="1"/>
  <c r="D9" i="1"/>
  <c r="E9" i="1" s="1"/>
  <c r="H7" i="1"/>
  <c r="J7" i="1" s="1"/>
  <c r="L7" i="1" s="1"/>
  <c r="N7" i="1" s="1"/>
  <c r="P7" i="1" s="1"/>
  <c r="R7" i="1" s="1"/>
  <c r="T7" i="1" s="1"/>
  <c r="V7" i="1" s="1"/>
  <c r="X7" i="1" s="1"/>
  <c r="Z7" i="1" s="1"/>
  <c r="AB7" i="1" s="1"/>
  <c r="AD7" i="1" s="1"/>
  <c r="AF7" i="1" s="1"/>
  <c r="AH7" i="1" s="1"/>
  <c r="AJ7" i="1" s="1"/>
  <c r="AL7" i="1" s="1"/>
  <c r="AN7" i="1" s="1"/>
  <c r="AP7" i="1" s="1"/>
  <c r="AR7" i="1" s="1"/>
  <c r="AT7" i="1" s="1"/>
  <c r="AV7" i="1" s="1"/>
  <c r="AX7" i="1" s="1"/>
  <c r="AZ7" i="1" s="1"/>
  <c r="BB7" i="1" s="1"/>
  <c r="BD7" i="1" s="1"/>
  <c r="BF7" i="1" s="1"/>
  <c r="BH7" i="1" s="1"/>
  <c r="BJ7" i="1" s="1"/>
  <c r="BL7" i="1" s="1"/>
  <c r="BN7" i="1" s="1"/>
  <c r="BP7" i="1" s="1"/>
  <c r="BR7" i="1" s="1"/>
  <c r="BT7" i="1" s="1"/>
  <c r="E90" i="1" l="1"/>
</calcChain>
</file>

<file path=xl/sharedStrings.xml><?xml version="1.0" encoding="utf-8"?>
<sst xmlns="http://schemas.openxmlformats.org/spreadsheetml/2006/main" count="90" uniqueCount="90">
  <si>
    <t>Popis prací</t>
  </si>
  <si>
    <t xml:space="preserve"> HARMONOGRAM POSTUPU PRACÍ</t>
  </si>
  <si>
    <t>Natažení omíitkou hrubé pod zateplení - vyrovnání,  tl. 10-20</t>
  </si>
  <si>
    <t>Hloubení rýh strojně</t>
  </si>
  <si>
    <t>Zásyp rýhy strojně</t>
  </si>
  <si>
    <t>Kladení dlažby , vč demontáže</t>
  </si>
  <si>
    <t>Vybourání ker. obkladu , dlažby</t>
  </si>
  <si>
    <t>Omytí fasády</t>
  </si>
  <si>
    <t>Nanesení štuku vapenocementového, vč penetrace</t>
  </si>
  <si>
    <t>Otlučení omítky slož. 1-2</t>
  </si>
  <si>
    <t>Nopová folie montáž</t>
  </si>
  <si>
    <t xml:space="preserve">Lože z kameniva </t>
  </si>
  <si>
    <t>Hromosvod</t>
  </si>
  <si>
    <t>Montáž hydroizolační stěrky</t>
  </si>
  <si>
    <t>Betonáž podlahy</t>
  </si>
  <si>
    <t xml:space="preserve">Montáž keramické dlažby a obkladu </t>
  </si>
  <si>
    <t>Bourání betonových kcí</t>
  </si>
  <si>
    <t>Nátěr kovů, obroušení, primer, vrchní</t>
  </si>
  <si>
    <t>Malba</t>
  </si>
  <si>
    <t xml:space="preserve">Ostění -tkanina do tmelu  vč. omítky a penetrace </t>
  </si>
  <si>
    <t>Montáž zavěšené kce z profilu CD - pohled</t>
  </si>
  <si>
    <t>Bednění pro betonáž</t>
  </si>
  <si>
    <t>Betontáž do bednění</t>
  </si>
  <si>
    <t>Montáž betonových schodnic</t>
  </si>
  <si>
    <t>Kladení dlažby z žulových kostek</t>
  </si>
  <si>
    <t xml:space="preserve">Montáž nezateplené omítky (stěrka, tkanina, penetrace ) </t>
  </si>
  <si>
    <t xml:space="preserve">Montáž překladů </t>
  </si>
  <si>
    <t>Zásyp kačírkem</t>
  </si>
  <si>
    <t xml:space="preserve">Bourání zdiva </t>
  </si>
  <si>
    <t>Bourání příček a podlah</t>
  </si>
  <si>
    <t>Vrty D10-D16</t>
  </si>
  <si>
    <t>Helikání výztuže, vč drážky</t>
  </si>
  <si>
    <t>Zdění z skleněných cihel tl. 80</t>
  </si>
  <si>
    <t>Montáž samonivelační stěrky</t>
  </si>
  <si>
    <t>Zdění do nosníků z CP</t>
  </si>
  <si>
    <t>Montáž obrubníků do betonového lože</t>
  </si>
  <si>
    <t>Penetrace dřevěných konstrukcí</t>
  </si>
  <si>
    <t>Aplikace stěrky dvojnásobná, povrch kartáčovaný</t>
  </si>
  <si>
    <t>Montáž drenážních trubek</t>
  </si>
  <si>
    <t xml:space="preserve">Obsyp potrubí </t>
  </si>
  <si>
    <t>Bourání KZS</t>
  </si>
  <si>
    <t>Vysekání rýh</t>
  </si>
  <si>
    <t>Odstranění tepelné izolace střech</t>
  </si>
  <si>
    <t>Montáž SDK, vč folie a rastru</t>
  </si>
  <si>
    <t>Montáž MW mezi krokve</t>
  </si>
  <si>
    <t>Montáž Drain žlabů, pohledu hliníkového, dmž.zábradlí, mříží schodiště</t>
  </si>
  <si>
    <t>Zám.kce - poklop, podchycení stropů, has. Přístroj, žebřík</t>
  </si>
  <si>
    <t>Demontáž parapetů</t>
  </si>
  <si>
    <t>Montáž U-profilů na krov</t>
  </si>
  <si>
    <t xml:space="preserve">Dmž. a montáž prken </t>
  </si>
  <si>
    <t>Montáž trámů do 120cm2</t>
  </si>
  <si>
    <t>Laťování střech, dmž a mtž</t>
  </si>
  <si>
    <t>Montáž trámů do 224 cm2</t>
  </si>
  <si>
    <t>Kanalizace - potrubí, vč příslušenství</t>
  </si>
  <si>
    <t>Gajgr- montáž , vč dalších prací</t>
  </si>
  <si>
    <t>Dmtž. Krytiny plech</t>
  </si>
  <si>
    <t>Přípravné práce</t>
  </si>
  <si>
    <t>Zednické práce</t>
  </si>
  <si>
    <t>Výkopové práce</t>
  </si>
  <si>
    <t>Zařížení staveníště</t>
  </si>
  <si>
    <t>Lešení</t>
  </si>
  <si>
    <t>Zateplení</t>
  </si>
  <si>
    <t>Ostatní práce</t>
  </si>
  <si>
    <t>Bourací práce</t>
  </si>
  <si>
    <t>Ocelová konstrukce</t>
  </si>
  <si>
    <t>Střecha</t>
  </si>
  <si>
    <t>Tesař. Kce 180 na krov</t>
  </si>
  <si>
    <t>počet lidí</t>
  </si>
  <si>
    <t>počet h/d</t>
  </si>
  <si>
    <t>Počet dnů</t>
  </si>
  <si>
    <t>Rezerva</t>
  </si>
  <si>
    <t xml:space="preserve">Zakrývání oken a dveří folii </t>
  </si>
  <si>
    <t>Zakrytí ploch folii, geotextilií</t>
  </si>
  <si>
    <t>Uložení sypaniny</t>
  </si>
  <si>
    <t>Montáž KZS  - MW 180 , vč omítky a lišty</t>
  </si>
  <si>
    <t>Jižní strana - od vozovky</t>
  </si>
  <si>
    <t>Západní strana - k parkovišti</t>
  </si>
  <si>
    <t>Severní strana - k zeleni</t>
  </si>
  <si>
    <t>Východní strana - u souseda</t>
  </si>
  <si>
    <t>Výměna oken, dveří</t>
  </si>
  <si>
    <t>Vybourání otvorů pro nové výpně</t>
  </si>
  <si>
    <t>Vybourání stávajících oken a dveří dle PD</t>
  </si>
  <si>
    <t xml:space="preserve">Montáž oken a dveří </t>
  </si>
  <si>
    <t>Montáž plech, SDK</t>
  </si>
  <si>
    <t>Demolice budov dřevěných, demontáž krytiny</t>
  </si>
  <si>
    <t>Montáž krytiny</t>
  </si>
  <si>
    <t>Konstrukce zámečnické - palvače , schodiště</t>
  </si>
  <si>
    <t>BD Humpolec, Hálkova 601</t>
  </si>
  <si>
    <t>Zednické začištění oken a dveří z vnitřní strany</t>
  </si>
  <si>
    <t xml:space="preserve">Plnění tohoto harmonogramu je podmíněné klimatickými podmínkami na podzim a zimě roku 2025-2026 a projektovou připravenosti objednatelele.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</si>
</sst>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5" formatCode="[$-405]mmmm\ yy;@"/>
    <numFmt numFmtId="166" formatCode="d/m;@"/>
  </numFmts>
  <fonts count="16" x14ac:knownFonts="1">
    <font>
      <sz val="10"/>
      <name val="Arial"/>
      <family val="2"/>
      <charset val="238"/>
    </font>
    <font>
      <b/>
      <sz val="2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5" applyFont="1"/>
    <xf numFmtId="0" fontId="9" fillId="0" borderId="0" xfId="5" applyFont="1"/>
    <xf numFmtId="0" fontId="6" fillId="0" borderId="0" xfId="5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6" xfId="3" applyFont="1" applyBorder="1" applyAlignment="1">
      <alignment horizontal="center"/>
    </xf>
    <xf numFmtId="0" fontId="6" fillId="0" borderId="0" xfId="0" applyFont="1"/>
    <xf numFmtId="0" fontId="6" fillId="0" borderId="0" xfId="5" applyFont="1" applyAlignment="1">
      <alignment wrapText="1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9" fontId="0" fillId="0" borderId="0" xfId="0" applyNumberFormat="1"/>
    <xf numFmtId="1" fontId="6" fillId="0" borderId="0" xfId="0" applyNumberFormat="1" applyFont="1"/>
    <xf numFmtId="0" fontId="3" fillId="2" borderId="6" xfId="3" applyFont="1" applyFill="1" applyBorder="1" applyAlignment="1">
      <alignment horizontal="center"/>
    </xf>
    <xf numFmtId="166" fontId="11" fillId="0" borderId="0" xfId="3" applyNumberFormat="1" applyFont="1" applyAlignment="1">
      <alignment horizontal="center" vertical="center"/>
    </xf>
    <xf numFmtId="0" fontId="3" fillId="3" borderId="6" xfId="3" applyFont="1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3" fillId="2" borderId="6" xfId="3" applyFont="1" applyFill="1" applyBorder="1" applyAlignment="1">
      <alignment horizontal="center"/>
    </xf>
    <xf numFmtId="0" fontId="0" fillId="3" borderId="6" xfId="0" applyFill="1" applyBorder="1"/>
    <xf numFmtId="0" fontId="15" fillId="2" borderId="6" xfId="0" applyFont="1" applyFill="1" applyBorder="1"/>
    <xf numFmtId="0" fontId="13" fillId="3" borderId="6" xfId="3" applyFont="1" applyFill="1" applyBorder="1" applyAlignment="1">
      <alignment horizontal="center"/>
    </xf>
    <xf numFmtId="0" fontId="15" fillId="3" borderId="6" xfId="0" applyFont="1" applyFill="1" applyBorder="1"/>
    <xf numFmtId="0" fontId="13" fillId="0" borderId="6" xfId="3" applyFont="1" applyBorder="1" applyAlignment="1">
      <alignment horizontal="center"/>
    </xf>
    <xf numFmtId="0" fontId="15" fillId="0" borderId="6" xfId="0" applyFont="1" applyBorder="1"/>
    <xf numFmtId="165" fontId="10" fillId="0" borderId="2" xfId="3" applyNumberFormat="1" applyFont="1" applyBorder="1" applyAlignment="1">
      <alignment horizontal="center"/>
    </xf>
    <xf numFmtId="165" fontId="10" fillId="0" borderId="3" xfId="3" applyNumberFormat="1" applyFont="1" applyBorder="1" applyAlignment="1">
      <alignment horizontal="center"/>
    </xf>
    <xf numFmtId="165" fontId="10" fillId="0" borderId="16" xfId="3" applyNumberFormat="1" applyFont="1" applyBorder="1" applyAlignment="1">
      <alignment horizontal="center"/>
    </xf>
    <xf numFmtId="166" fontId="11" fillId="0" borderId="10" xfId="3" applyNumberFormat="1" applyFont="1" applyBorder="1" applyAlignment="1">
      <alignment horizontal="center" vertical="center"/>
    </xf>
    <xf numFmtId="166" fontId="11" fillId="0" borderId="11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/>
    </xf>
    <xf numFmtId="166" fontId="11" fillId="0" borderId="9" xfId="3" applyNumberFormat="1" applyFont="1" applyBorder="1" applyAlignment="1">
      <alignment horizontal="center" vertical="center"/>
    </xf>
    <xf numFmtId="165" fontId="10" fillId="0" borderId="14" xfId="3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10" fillId="0" borderId="4" xfId="3" applyNumberFormat="1" applyFont="1" applyBorder="1" applyAlignment="1">
      <alignment horizontal="center"/>
    </xf>
    <xf numFmtId="0" fontId="14" fillId="0" borderId="15" xfId="0" applyFont="1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/>
    <xf numFmtId="166" fontId="11" fillId="0" borderId="13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11" fillId="0" borderId="8" xfId="3" applyNumberFormat="1" applyFont="1" applyBorder="1" applyAlignment="1">
      <alignment horizontal="center" vertical="center"/>
    </xf>
    <xf numFmtId="165" fontId="10" fillId="0" borderId="5" xfId="3" applyNumberFormat="1" applyFont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0" fillId="0" borderId="6" xfId="0" applyFill="1" applyBorder="1"/>
  </cellXfs>
  <cellStyles count="6">
    <cellStyle name="Měna 2" xfId="1" xr:uid="{C5E0DC51-2A03-4B24-A71E-2FE3226CB69E}"/>
    <cellStyle name="Měna 2 2" xfId="2" xr:uid="{6BC34752-2CBE-49C8-8E8A-17F608CA99DF}"/>
    <cellStyle name="Normální" xfId="0" builtinId="0"/>
    <cellStyle name="Normální 2" xfId="3" xr:uid="{F1A6A8F7-C051-4DEF-88A0-C2AD0803E40E}"/>
    <cellStyle name="Normální 3" xfId="4" xr:uid="{99143A8F-C60C-490A-BBD3-0A2BF70B93D5}"/>
    <cellStyle name="Normální 4" xfId="5" xr:uid="{D5F42D7D-6069-4946-859F-46910835D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5AFE-B442-4C2D-9CBD-590A942C179C}">
  <dimension ref="A1:CM94"/>
  <sheetViews>
    <sheetView tabSelected="1" view="pageBreakPreview" zoomScaleNormal="100" zoomScaleSheetLayoutView="100" workbookViewId="0">
      <selection activeCell="B11" sqref="B10:B11"/>
    </sheetView>
  </sheetViews>
  <sheetFormatPr defaultColWidth="11.7109375" defaultRowHeight="12.75" x14ac:dyDescent="0.2"/>
  <cols>
    <col min="1" max="1" width="14.5703125" customWidth="1"/>
    <col min="2" max="2" width="35.85546875" customWidth="1"/>
    <col min="3" max="3" width="0.140625" hidden="1" customWidth="1"/>
    <col min="4" max="4" width="7.42578125" hidden="1" customWidth="1"/>
    <col min="5" max="5" width="0.28515625" customWidth="1"/>
    <col min="6" max="77" width="3.140625" customWidth="1"/>
    <col min="78" max="78" width="3" customWidth="1"/>
    <col min="79" max="79" width="3.140625" customWidth="1"/>
    <col min="80" max="80" width="2.85546875" customWidth="1"/>
    <col min="81" max="81" width="3.28515625" customWidth="1"/>
    <col min="82" max="82" width="3.140625" customWidth="1"/>
    <col min="83" max="83" width="3" customWidth="1"/>
    <col min="84" max="85" width="3.140625" customWidth="1"/>
    <col min="86" max="86" width="3" customWidth="1"/>
    <col min="87" max="87" width="3.140625" customWidth="1"/>
    <col min="88" max="88" width="2.85546875" customWidth="1"/>
    <col min="89" max="89" width="3.28515625" customWidth="1"/>
    <col min="90" max="90" width="3.140625" customWidth="1"/>
    <col min="91" max="91" width="3" customWidth="1"/>
  </cols>
  <sheetData>
    <row r="1" spans="1:91" ht="14.25" customHeight="1" x14ac:dyDescent="0.5">
      <c r="B1" s="1"/>
      <c r="C1" s="1"/>
      <c r="D1" s="1"/>
      <c r="E1" s="1"/>
    </row>
    <row r="2" spans="1:91" ht="33.75" x14ac:dyDescent="0.5">
      <c r="B2" s="1" t="s">
        <v>1</v>
      </c>
      <c r="C2" s="1"/>
      <c r="D2" s="1"/>
      <c r="E2" s="1"/>
    </row>
    <row r="4" spans="1:91" ht="34.5" customHeight="1" x14ac:dyDescent="0.3">
      <c r="B4" s="2" t="s">
        <v>87</v>
      </c>
      <c r="C4" s="19" t="s">
        <v>67</v>
      </c>
      <c r="D4" s="11">
        <v>8</v>
      </c>
      <c r="E4" s="2"/>
    </row>
    <row r="5" spans="1:91" ht="33" customHeight="1" thickBot="1" x14ac:dyDescent="0.25">
      <c r="C5" s="19" t="s">
        <v>68</v>
      </c>
      <c r="D5">
        <v>8</v>
      </c>
    </row>
    <row r="6" spans="1:91" ht="51.75" customHeight="1" x14ac:dyDescent="0.2">
      <c r="A6" s="44" t="s">
        <v>0</v>
      </c>
      <c r="B6" s="44"/>
      <c r="C6" s="18" t="s">
        <v>70</v>
      </c>
      <c r="D6" s="12">
        <v>0.2</v>
      </c>
      <c r="E6" s="18" t="s">
        <v>69</v>
      </c>
      <c r="F6" s="39">
        <v>45870</v>
      </c>
      <c r="G6" s="32"/>
      <c r="H6" s="32"/>
      <c r="I6" s="32"/>
      <c r="J6" s="32"/>
      <c r="K6" s="32"/>
      <c r="L6" s="32"/>
      <c r="M6" s="32"/>
      <c r="N6" s="32">
        <v>45901</v>
      </c>
      <c r="O6" s="32"/>
      <c r="P6" s="32"/>
      <c r="Q6" s="32"/>
      <c r="R6" s="32"/>
      <c r="S6" s="32"/>
      <c r="T6" s="32"/>
      <c r="U6" s="32"/>
      <c r="V6" s="32"/>
      <c r="W6" s="32">
        <v>45931</v>
      </c>
      <c r="X6" s="32"/>
      <c r="Y6" s="32"/>
      <c r="Z6" s="32"/>
      <c r="AA6" s="32"/>
      <c r="AB6" s="32"/>
      <c r="AC6" s="32"/>
      <c r="AD6" s="32"/>
      <c r="AE6" s="32">
        <v>45962</v>
      </c>
      <c r="AF6" s="32"/>
      <c r="AG6" s="32"/>
      <c r="AH6" s="32"/>
      <c r="AI6" s="32"/>
      <c r="AJ6" s="32"/>
      <c r="AK6" s="32"/>
      <c r="AL6" s="32"/>
      <c r="AM6" s="32"/>
      <c r="AN6" s="34">
        <v>45992</v>
      </c>
      <c r="AO6" s="35"/>
      <c r="AP6" s="35"/>
      <c r="AQ6" s="35"/>
      <c r="AR6" s="35"/>
      <c r="AS6" s="35"/>
      <c r="AT6" s="35"/>
      <c r="AU6" s="35"/>
      <c r="AV6" s="35"/>
      <c r="AW6" s="36"/>
      <c r="AX6" s="27">
        <v>46023</v>
      </c>
      <c r="AY6" s="37"/>
      <c r="AZ6" s="37"/>
      <c r="BA6" s="37"/>
      <c r="BB6" s="37"/>
      <c r="BC6" s="37"/>
      <c r="BD6" s="37"/>
      <c r="BE6" s="38"/>
      <c r="BF6" s="27">
        <v>46054</v>
      </c>
      <c r="BG6" s="28"/>
      <c r="BH6" s="28"/>
      <c r="BI6" s="28"/>
      <c r="BJ6" s="28"/>
      <c r="BK6" s="28"/>
      <c r="BL6" s="28"/>
      <c r="BM6" s="28"/>
      <c r="BN6" s="27">
        <v>46082</v>
      </c>
      <c r="BO6" s="28"/>
      <c r="BP6" s="28"/>
      <c r="BQ6" s="28"/>
      <c r="BR6" s="28"/>
      <c r="BS6" s="28"/>
      <c r="BT6" s="28"/>
      <c r="BU6" s="28"/>
      <c r="BV6" s="28"/>
      <c r="BW6" s="46"/>
      <c r="BX6" s="27">
        <v>46113</v>
      </c>
      <c r="BY6" s="28"/>
      <c r="BZ6" s="28"/>
      <c r="CA6" s="28"/>
      <c r="CB6" s="28"/>
      <c r="CC6" s="28"/>
      <c r="CD6" s="28"/>
      <c r="CE6" s="28"/>
      <c r="CF6" s="27">
        <v>46143</v>
      </c>
      <c r="CG6" s="28"/>
      <c r="CH6" s="28"/>
      <c r="CI6" s="28"/>
      <c r="CJ6" s="28"/>
      <c r="CK6" s="28"/>
      <c r="CL6" s="28"/>
      <c r="CM6" s="29"/>
    </row>
    <row r="7" spans="1:91" ht="13.5" customHeight="1" thickBot="1" x14ac:dyDescent="0.25">
      <c r="A7" s="44"/>
      <c r="B7" s="44"/>
      <c r="C7" s="10"/>
      <c r="D7" s="10"/>
      <c r="E7" s="10"/>
      <c r="F7" s="45">
        <v>45873</v>
      </c>
      <c r="G7" s="33"/>
      <c r="H7" s="30">
        <f>F7+7</f>
        <v>45880</v>
      </c>
      <c r="I7" s="33"/>
      <c r="J7" s="30">
        <f>H7+7</f>
        <v>45887</v>
      </c>
      <c r="K7" s="33"/>
      <c r="L7" s="30">
        <f>J7+7</f>
        <v>45894</v>
      </c>
      <c r="M7" s="33"/>
      <c r="N7" s="30">
        <f>L7+7</f>
        <v>45901</v>
      </c>
      <c r="O7" s="33"/>
      <c r="P7" s="30">
        <f>N7+7</f>
        <v>45908</v>
      </c>
      <c r="Q7" s="33"/>
      <c r="R7" s="30">
        <f>P7+7</f>
        <v>45915</v>
      </c>
      <c r="S7" s="33"/>
      <c r="T7" s="30">
        <f>R7+7</f>
        <v>45922</v>
      </c>
      <c r="U7" s="33"/>
      <c r="V7" s="30">
        <f>T7+7</f>
        <v>45929</v>
      </c>
      <c r="W7" s="33"/>
      <c r="X7" s="30">
        <f>V7+7</f>
        <v>45936</v>
      </c>
      <c r="Y7" s="33"/>
      <c r="Z7" s="30">
        <f>X7+7</f>
        <v>45943</v>
      </c>
      <c r="AA7" s="33"/>
      <c r="AB7" s="30">
        <f>Z7+7</f>
        <v>45950</v>
      </c>
      <c r="AC7" s="33"/>
      <c r="AD7" s="30">
        <f>AB7+7</f>
        <v>45957</v>
      </c>
      <c r="AE7" s="33"/>
      <c r="AF7" s="30">
        <f>AD7+7</f>
        <v>45964</v>
      </c>
      <c r="AG7" s="33"/>
      <c r="AH7" s="30">
        <f>AF7+7</f>
        <v>45971</v>
      </c>
      <c r="AI7" s="33"/>
      <c r="AJ7" s="30">
        <f>AH7+7</f>
        <v>45978</v>
      </c>
      <c r="AK7" s="33"/>
      <c r="AL7" s="30">
        <f>AJ7+7</f>
        <v>45985</v>
      </c>
      <c r="AM7" s="33"/>
      <c r="AN7" s="30">
        <f>AL7+7</f>
        <v>45992</v>
      </c>
      <c r="AO7" s="33"/>
      <c r="AP7" s="30">
        <f>AN7+7</f>
        <v>45999</v>
      </c>
      <c r="AQ7" s="33"/>
      <c r="AR7" s="30">
        <f>AP7+7</f>
        <v>46006</v>
      </c>
      <c r="AS7" s="33"/>
      <c r="AT7" s="30">
        <f>AR7+7</f>
        <v>46013</v>
      </c>
      <c r="AU7" s="33"/>
      <c r="AV7" s="43">
        <f>AT7+7</f>
        <v>46020</v>
      </c>
      <c r="AW7" s="33"/>
      <c r="AX7" s="30">
        <f>AV7+7</f>
        <v>46027</v>
      </c>
      <c r="AY7" s="33"/>
      <c r="AZ7" s="30">
        <f>AX7+7</f>
        <v>46034</v>
      </c>
      <c r="BA7" s="33"/>
      <c r="BB7" s="30">
        <f>AZ7+7</f>
        <v>46041</v>
      </c>
      <c r="BC7" s="33"/>
      <c r="BD7" s="30">
        <f>BB7+7</f>
        <v>46048</v>
      </c>
      <c r="BE7" s="31"/>
      <c r="BF7" s="30">
        <f>BD7+7</f>
        <v>46055</v>
      </c>
      <c r="BG7" s="31"/>
      <c r="BH7" s="30">
        <f>BF7+7</f>
        <v>46062</v>
      </c>
      <c r="BI7" s="31"/>
      <c r="BJ7" s="30">
        <f>BH7+7</f>
        <v>46069</v>
      </c>
      <c r="BK7" s="31"/>
      <c r="BL7" s="30">
        <f>BJ7+7</f>
        <v>46076</v>
      </c>
      <c r="BM7" s="31"/>
      <c r="BN7" s="30">
        <f>BL7+7</f>
        <v>46083</v>
      </c>
      <c r="BO7" s="31"/>
      <c r="BP7" s="30">
        <f>BN7+7</f>
        <v>46090</v>
      </c>
      <c r="BQ7" s="31"/>
      <c r="BR7" s="30">
        <f>BP7+7</f>
        <v>46097</v>
      </c>
      <c r="BS7" s="31"/>
      <c r="BT7" s="30">
        <f>BR7+7</f>
        <v>46104</v>
      </c>
      <c r="BU7" s="31"/>
      <c r="BV7" s="30">
        <f>BT7+7</f>
        <v>46111</v>
      </c>
      <c r="BW7" s="31"/>
      <c r="BX7" s="30">
        <f>BV7+7</f>
        <v>46118</v>
      </c>
      <c r="BY7" s="31"/>
      <c r="BZ7" s="30">
        <f>BX7+7</f>
        <v>46125</v>
      </c>
      <c r="CA7" s="31"/>
      <c r="CB7" s="30">
        <f>BZ7+7</f>
        <v>46132</v>
      </c>
      <c r="CC7" s="31"/>
      <c r="CD7" s="30">
        <f>CB7+7</f>
        <v>46139</v>
      </c>
      <c r="CE7" s="31"/>
      <c r="CF7" s="30">
        <f>CD7+7</f>
        <v>46146</v>
      </c>
      <c r="CG7" s="31"/>
      <c r="CH7" s="30">
        <f>CF7+7</f>
        <v>46153</v>
      </c>
      <c r="CI7" s="31"/>
      <c r="CJ7" s="30">
        <f>CH7+7</f>
        <v>46160</v>
      </c>
      <c r="CK7" s="31"/>
      <c r="CL7" s="30">
        <f>CJ7+7</f>
        <v>46167</v>
      </c>
      <c r="CM7" s="31"/>
    </row>
    <row r="8" spans="1:91" ht="7.5" customHeight="1" x14ac:dyDescent="0.2">
      <c r="A8" s="6"/>
      <c r="B8" s="6"/>
      <c r="C8" s="6"/>
      <c r="D8" s="6"/>
      <c r="E8" s="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N8" s="15"/>
      <c r="BO8" s="15"/>
    </row>
    <row r="9" spans="1:91" ht="15.75" customHeight="1" x14ac:dyDescent="0.2">
      <c r="A9" t="s">
        <v>56</v>
      </c>
      <c r="B9" s="8" t="s">
        <v>59</v>
      </c>
      <c r="C9" s="8">
        <v>8</v>
      </c>
      <c r="D9" s="13">
        <f>C9*$D$6+C9</f>
        <v>9.6</v>
      </c>
      <c r="E9" s="8">
        <f>CEILING(D9/($D$4*$D$5),1)</f>
        <v>1</v>
      </c>
      <c r="F9" s="7"/>
      <c r="G9" s="20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6"/>
      <c r="AV9" s="14"/>
      <c r="AW9" s="16"/>
      <c r="AX9" s="20"/>
      <c r="AY9" s="20"/>
      <c r="AZ9" s="20"/>
      <c r="BA9" s="20"/>
      <c r="BB9" s="20"/>
      <c r="BC9" s="20"/>
      <c r="BD9" s="20"/>
      <c r="BE9" s="20"/>
      <c r="BF9" s="25"/>
      <c r="BG9" s="25"/>
      <c r="BH9" s="26"/>
      <c r="BI9" s="26"/>
      <c r="BJ9" s="26"/>
      <c r="BK9" s="26"/>
      <c r="BL9" s="26"/>
      <c r="BM9" s="26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</row>
    <row r="10" spans="1:91" ht="15.75" customHeight="1" x14ac:dyDescent="0.2">
      <c r="B10" s="3" t="s">
        <v>72</v>
      </c>
      <c r="C10" s="3">
        <f>8.23+23.23</f>
        <v>31.46</v>
      </c>
      <c r="D10" s="13">
        <f t="shared" ref="D10:D64" si="0">C10*$D$6+C10</f>
        <v>37.752000000000002</v>
      </c>
      <c r="E10" s="8">
        <f>CEILING(D10/($D$4*$D$5),1)</f>
        <v>1</v>
      </c>
      <c r="F10" s="7"/>
      <c r="G10" s="20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6"/>
      <c r="AV10" s="14"/>
      <c r="AW10" s="16"/>
      <c r="AX10" s="20"/>
      <c r="AY10" s="20"/>
      <c r="AZ10" s="20"/>
      <c r="BA10" s="20"/>
      <c r="BB10" s="20"/>
      <c r="BC10" s="20"/>
      <c r="BD10" s="20"/>
      <c r="BE10" s="20"/>
      <c r="BF10" s="25"/>
      <c r="BG10" s="25"/>
      <c r="BH10" s="26"/>
      <c r="BI10" s="26"/>
      <c r="BJ10" s="26"/>
      <c r="BK10" s="26"/>
      <c r="BL10" s="26"/>
      <c r="BM10" s="26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</row>
    <row r="11" spans="1:91" ht="15.75" customHeight="1" x14ac:dyDescent="0.2">
      <c r="B11" s="3" t="s">
        <v>71</v>
      </c>
      <c r="C11" s="3">
        <v>10.88</v>
      </c>
      <c r="D11" s="13">
        <f t="shared" si="0"/>
        <v>13.056000000000001</v>
      </c>
      <c r="E11" s="8">
        <f t="shared" ref="E11:E21" si="1">CEILING(D11/($D$4*$D$5),1)</f>
        <v>1</v>
      </c>
      <c r="F11" s="7"/>
      <c r="G11" s="20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6"/>
      <c r="AV11" s="14"/>
      <c r="AW11" s="16"/>
      <c r="AX11" s="20"/>
      <c r="AY11" s="20"/>
      <c r="AZ11" s="20"/>
      <c r="BA11" s="20"/>
      <c r="BB11" s="20"/>
      <c r="BC11" s="20"/>
      <c r="BD11" s="20"/>
      <c r="BE11" s="20"/>
      <c r="BF11" s="25"/>
      <c r="BG11" s="25"/>
      <c r="BH11" s="26"/>
      <c r="BI11" s="26"/>
      <c r="BJ11" s="26"/>
      <c r="BK11" s="26"/>
      <c r="BL11" s="26"/>
      <c r="BM11" s="26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</row>
    <row r="12" spans="1:91" ht="15.75" customHeight="1" x14ac:dyDescent="0.2">
      <c r="B12" s="3" t="s">
        <v>7</v>
      </c>
      <c r="C12" s="3">
        <v>41.1</v>
      </c>
      <c r="D12" s="13">
        <f t="shared" si="0"/>
        <v>49.32</v>
      </c>
      <c r="E12" s="8">
        <f t="shared" si="1"/>
        <v>1</v>
      </c>
      <c r="F12" s="7"/>
      <c r="G12" s="20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6"/>
      <c r="AV12" s="14"/>
      <c r="AW12" s="16"/>
      <c r="AX12" s="20"/>
      <c r="AY12" s="20"/>
      <c r="AZ12" s="20"/>
      <c r="BA12" s="20"/>
      <c r="BB12" s="20"/>
      <c r="BC12" s="20"/>
      <c r="BD12" s="20"/>
      <c r="BE12" s="20"/>
      <c r="BF12" s="25"/>
      <c r="BG12" s="25"/>
      <c r="BH12" s="26"/>
      <c r="BI12" s="26"/>
      <c r="BJ12" s="26"/>
      <c r="BK12" s="26"/>
      <c r="BL12" s="26"/>
      <c r="BM12" s="26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</row>
    <row r="13" spans="1:91" ht="6.75" customHeight="1" x14ac:dyDescent="0.2">
      <c r="B13" s="3"/>
      <c r="C13" s="3"/>
      <c r="D13" s="13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17"/>
      <c r="Q13" s="17"/>
      <c r="R13" s="17"/>
      <c r="S13" s="1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6"/>
      <c r="AU13" s="16"/>
      <c r="AV13" s="16"/>
      <c r="AW13" s="16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17"/>
      <c r="BI13" s="17"/>
      <c r="BJ13" s="17"/>
      <c r="BK13" s="17"/>
      <c r="BL13" s="17"/>
      <c r="BM13" s="17"/>
      <c r="BN13" s="7"/>
      <c r="BO13" s="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</row>
    <row r="14" spans="1:91" ht="15.75" customHeight="1" x14ac:dyDescent="0.2">
      <c r="A14" t="s">
        <v>60</v>
      </c>
      <c r="B14" s="3" t="s">
        <v>75</v>
      </c>
      <c r="C14" s="3">
        <v>50</v>
      </c>
      <c r="D14" s="13">
        <f t="shared" si="0"/>
        <v>60</v>
      </c>
      <c r="E14" s="8">
        <f t="shared" si="1"/>
        <v>1</v>
      </c>
      <c r="F14" s="7"/>
      <c r="G14" s="2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6"/>
      <c r="AV14" s="14"/>
      <c r="AW14" s="16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2"/>
      <c r="BI14" s="22"/>
      <c r="BJ14" s="22"/>
      <c r="BK14" s="22"/>
      <c r="BL14" s="22"/>
      <c r="BM14" s="22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</row>
    <row r="15" spans="1:91" ht="15.75" customHeight="1" x14ac:dyDescent="0.2">
      <c r="B15" s="3" t="s">
        <v>76</v>
      </c>
      <c r="C15" s="3">
        <v>90</v>
      </c>
      <c r="D15" s="13">
        <f t="shared" si="0"/>
        <v>108</v>
      </c>
      <c r="E15" s="8">
        <f t="shared" si="1"/>
        <v>2</v>
      </c>
      <c r="F15" s="7"/>
      <c r="G15" s="2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6"/>
      <c r="AV15" s="14"/>
      <c r="AW15" s="16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2"/>
      <c r="BI15" s="22"/>
      <c r="BJ15" s="22"/>
      <c r="BK15" s="22"/>
      <c r="BL15" s="22"/>
      <c r="BM15" s="22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</row>
    <row r="16" spans="1:91" ht="15.75" customHeight="1" x14ac:dyDescent="0.2">
      <c r="B16" s="3" t="s">
        <v>77</v>
      </c>
      <c r="C16" s="3">
        <v>50</v>
      </c>
      <c r="D16" s="13">
        <f t="shared" si="0"/>
        <v>60</v>
      </c>
      <c r="E16" s="8">
        <f t="shared" si="1"/>
        <v>1</v>
      </c>
      <c r="F16" s="7"/>
      <c r="G16" s="2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6"/>
      <c r="AV16" s="14"/>
      <c r="AW16" s="16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2"/>
      <c r="BI16" s="22"/>
      <c r="BJ16" s="22"/>
      <c r="BK16" s="22"/>
      <c r="BL16" s="22"/>
      <c r="BM16" s="22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</row>
    <row r="17" spans="1:91" ht="15.75" customHeight="1" x14ac:dyDescent="0.2">
      <c r="B17" s="3" t="s">
        <v>78</v>
      </c>
      <c r="C17" s="3">
        <v>90</v>
      </c>
      <c r="D17" s="13">
        <f t="shared" si="0"/>
        <v>108</v>
      </c>
      <c r="E17" s="8">
        <f t="shared" si="1"/>
        <v>2</v>
      </c>
      <c r="F17" s="7"/>
      <c r="G17" s="2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6"/>
      <c r="AV17" s="14"/>
      <c r="AW17" s="16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2"/>
      <c r="BI17" s="22"/>
      <c r="BJ17" s="22"/>
      <c r="BK17" s="22"/>
      <c r="BL17" s="22"/>
      <c r="BM17" s="22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</row>
    <row r="18" spans="1:91" ht="4.5" customHeight="1" x14ac:dyDescent="0.2">
      <c r="B18" s="3"/>
      <c r="C18" s="3"/>
      <c r="D18" s="13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16"/>
      <c r="AU18" s="16"/>
      <c r="AV18" s="16"/>
      <c r="AW18" s="16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17"/>
      <c r="BI18" s="17"/>
      <c r="BJ18" s="17"/>
      <c r="BK18" s="17"/>
      <c r="BL18" s="17"/>
      <c r="BM18" s="17"/>
      <c r="BN18" s="7"/>
      <c r="BO18" s="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</row>
    <row r="19" spans="1:91" ht="24" customHeight="1" x14ac:dyDescent="0.2">
      <c r="A19" t="s">
        <v>57</v>
      </c>
      <c r="B19" s="5" t="s">
        <v>2</v>
      </c>
      <c r="C19" s="5">
        <v>288.89</v>
      </c>
      <c r="D19" s="13">
        <f t="shared" si="0"/>
        <v>346.66800000000001</v>
      </c>
      <c r="E19" s="8">
        <f t="shared" si="1"/>
        <v>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17"/>
      <c r="Q19" s="17"/>
      <c r="R19" s="17"/>
      <c r="S19" s="1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16"/>
      <c r="AU19" s="16"/>
      <c r="AV19" s="16"/>
      <c r="AW19" s="16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17"/>
      <c r="BI19" s="17"/>
      <c r="BJ19" s="17"/>
      <c r="BK19" s="17"/>
      <c r="BL19" s="17"/>
      <c r="BM19" s="17"/>
      <c r="BN19" s="7"/>
      <c r="BO19" s="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</row>
    <row r="20" spans="1:91" ht="25.5" customHeight="1" x14ac:dyDescent="0.2">
      <c r="B20" s="9" t="s">
        <v>8</v>
      </c>
      <c r="C20" s="3">
        <v>6.42</v>
      </c>
      <c r="D20" s="13">
        <f t="shared" si="0"/>
        <v>7.7039999999999997</v>
      </c>
      <c r="E20" s="8">
        <f t="shared" si="1"/>
        <v>1</v>
      </c>
      <c r="F20" s="7"/>
      <c r="G20" s="2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6"/>
      <c r="AV20" s="14"/>
      <c r="AW20" s="16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2"/>
      <c r="BI20" s="22"/>
      <c r="BJ20" s="22"/>
      <c r="BK20" s="22"/>
      <c r="BL20" s="22"/>
      <c r="BM20" s="22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47"/>
      <c r="BY20" s="47"/>
      <c r="BZ20" s="47"/>
      <c r="CA20" s="47"/>
      <c r="CB20" s="47"/>
      <c r="CC20" s="47"/>
      <c r="CD20" s="47"/>
      <c r="CE20" s="47"/>
      <c r="CF20" s="47"/>
      <c r="CG20" s="7"/>
      <c r="CH20" s="7"/>
      <c r="CI20" s="7"/>
      <c r="CJ20" s="7"/>
      <c r="CK20" s="7"/>
      <c r="CL20" s="7"/>
      <c r="CM20" s="7"/>
    </row>
    <row r="21" spans="1:91" ht="15.75" customHeight="1" x14ac:dyDescent="0.2">
      <c r="B21" s="3" t="s">
        <v>9</v>
      </c>
      <c r="C21" s="3">
        <v>203.25</v>
      </c>
      <c r="D21" s="13">
        <f t="shared" si="0"/>
        <v>243.9</v>
      </c>
      <c r="E21" s="8">
        <f t="shared" si="1"/>
        <v>4</v>
      </c>
      <c r="F21" s="7"/>
      <c r="G21" s="2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6"/>
      <c r="AV21" s="14"/>
      <c r="AW21" s="16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2"/>
      <c r="BI21" s="22"/>
      <c r="BJ21" s="22"/>
      <c r="BK21" s="22"/>
      <c r="BL21" s="22"/>
      <c r="BM21" s="22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47"/>
      <c r="BY21" s="47"/>
      <c r="BZ21" s="47"/>
      <c r="CA21" s="47"/>
      <c r="CB21" s="47"/>
      <c r="CC21" s="47"/>
      <c r="CD21" s="47"/>
      <c r="CE21" s="47"/>
      <c r="CF21" s="47"/>
      <c r="CG21" s="7"/>
      <c r="CH21" s="7"/>
      <c r="CI21" s="7"/>
      <c r="CJ21" s="7"/>
      <c r="CK21" s="7"/>
      <c r="CL21" s="7"/>
      <c r="CM21" s="7"/>
    </row>
    <row r="22" spans="1:91" ht="15.75" customHeight="1" x14ac:dyDescent="0.2">
      <c r="B22" s="3" t="s">
        <v>13</v>
      </c>
      <c r="C22" s="3">
        <v>82.2</v>
      </c>
      <c r="D22" s="13">
        <f t="shared" si="0"/>
        <v>98.64</v>
      </c>
      <c r="E22" s="8">
        <f>CEILING(D22/($D$4*$D$5),1)</f>
        <v>2</v>
      </c>
      <c r="F22" s="7"/>
      <c r="G22" s="2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6"/>
      <c r="AV22" s="14"/>
      <c r="AW22" s="16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2"/>
      <c r="BI22" s="22"/>
      <c r="BJ22" s="22"/>
      <c r="BK22" s="22"/>
      <c r="BL22" s="22"/>
      <c r="BM22" s="22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47"/>
      <c r="BY22" s="47"/>
      <c r="BZ22" s="47"/>
      <c r="CA22" s="47"/>
      <c r="CB22" s="47"/>
      <c r="CC22" s="47"/>
      <c r="CD22" s="47"/>
      <c r="CE22" s="47"/>
      <c r="CF22" s="47"/>
      <c r="CG22" s="7"/>
      <c r="CH22" s="7"/>
      <c r="CI22" s="7"/>
      <c r="CJ22" s="7"/>
      <c r="CK22" s="7"/>
      <c r="CL22" s="7"/>
      <c r="CM22" s="7"/>
    </row>
    <row r="23" spans="1:91" ht="15.75" customHeight="1" x14ac:dyDescent="0.2">
      <c r="B23" s="3" t="s">
        <v>14</v>
      </c>
      <c r="C23" s="3">
        <v>4.93</v>
      </c>
      <c r="D23" s="13">
        <f t="shared" si="0"/>
        <v>5.9159999999999995</v>
      </c>
      <c r="E23" s="8">
        <f t="shared" ref="E23:E80" si="2">CEILING(D23/($D$4*$D$5),1)</f>
        <v>1</v>
      </c>
      <c r="F23" s="7"/>
      <c r="G23" s="2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6"/>
      <c r="AV23" s="14"/>
      <c r="AW23" s="16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2"/>
      <c r="BI23" s="22"/>
      <c r="BJ23" s="22"/>
      <c r="BK23" s="22"/>
      <c r="BL23" s="22"/>
      <c r="BM23" s="22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47"/>
      <c r="BY23" s="47"/>
      <c r="BZ23" s="47"/>
      <c r="CA23" s="47"/>
      <c r="CB23" s="47"/>
      <c r="CC23" s="47"/>
      <c r="CD23" s="47"/>
      <c r="CE23" s="47"/>
      <c r="CF23" s="47"/>
      <c r="CG23" s="7"/>
      <c r="CH23" s="7"/>
      <c r="CI23" s="7"/>
      <c r="CJ23" s="7"/>
      <c r="CK23" s="7"/>
      <c r="CL23" s="7"/>
      <c r="CM23" s="7"/>
    </row>
    <row r="24" spans="1:91" ht="15.75" customHeight="1" x14ac:dyDescent="0.2">
      <c r="B24" s="3" t="s">
        <v>18</v>
      </c>
      <c r="C24" s="3">
        <v>42.58</v>
      </c>
      <c r="D24" s="13">
        <f t="shared" si="0"/>
        <v>51.095999999999997</v>
      </c>
      <c r="E24" s="8">
        <f t="shared" si="2"/>
        <v>1</v>
      </c>
      <c r="F24" s="7"/>
      <c r="G24" s="2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6"/>
      <c r="AV24" s="14"/>
      <c r="AW24" s="16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2"/>
      <c r="BI24" s="22"/>
      <c r="BJ24" s="22"/>
      <c r="BK24" s="22"/>
      <c r="BL24" s="22"/>
      <c r="BM24" s="22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47"/>
      <c r="CA24" s="47"/>
      <c r="CB24" s="47"/>
      <c r="CC24" s="47"/>
      <c r="CD24" s="47"/>
      <c r="CE24" s="47"/>
      <c r="CF24" s="47"/>
      <c r="CG24" s="7"/>
      <c r="CH24" s="7"/>
      <c r="CI24" s="7"/>
      <c r="CJ24" s="7"/>
      <c r="CK24" s="7"/>
      <c r="CL24" s="7"/>
      <c r="CM24" s="7"/>
    </row>
    <row r="25" spans="1:91" ht="15.75" customHeight="1" x14ac:dyDescent="0.2">
      <c r="B25" s="5" t="s">
        <v>21</v>
      </c>
      <c r="C25" s="5">
        <v>70.61</v>
      </c>
      <c r="D25" s="13">
        <f t="shared" si="0"/>
        <v>84.731999999999999</v>
      </c>
      <c r="E25" s="8">
        <f t="shared" si="2"/>
        <v>2</v>
      </c>
      <c r="F25" s="7"/>
      <c r="G25" s="20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6"/>
      <c r="AV25" s="14"/>
      <c r="AW25" s="16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2"/>
      <c r="BI25" s="22"/>
      <c r="BJ25" s="22"/>
      <c r="BK25" s="22"/>
      <c r="BL25" s="22"/>
      <c r="BM25" s="22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47"/>
      <c r="CA25" s="47"/>
      <c r="CB25" s="47"/>
      <c r="CC25" s="47"/>
      <c r="CD25" s="47"/>
      <c r="CE25" s="47"/>
      <c r="CF25" s="47"/>
      <c r="CG25" s="7"/>
      <c r="CH25" s="7"/>
      <c r="CI25" s="7"/>
      <c r="CJ25" s="7"/>
      <c r="CK25" s="7"/>
      <c r="CL25" s="7"/>
      <c r="CM25" s="7"/>
    </row>
    <row r="26" spans="1:91" ht="15.75" customHeight="1" x14ac:dyDescent="0.2">
      <c r="B26" s="5" t="s">
        <v>22</v>
      </c>
      <c r="C26" s="5">
        <v>51.94</v>
      </c>
      <c r="D26" s="13">
        <f t="shared" si="0"/>
        <v>62.327999999999996</v>
      </c>
      <c r="E26" s="8">
        <f t="shared" si="2"/>
        <v>1</v>
      </c>
      <c r="F26" s="7"/>
      <c r="G26" s="2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6"/>
      <c r="AV26" s="14"/>
      <c r="AW26" s="16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2"/>
      <c r="BI26" s="22"/>
      <c r="BJ26" s="22"/>
      <c r="BK26" s="22"/>
      <c r="BL26" s="22"/>
      <c r="BM26" s="22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47"/>
      <c r="CA26" s="47"/>
      <c r="CB26" s="47"/>
      <c r="CC26" s="47"/>
      <c r="CD26" s="47"/>
      <c r="CE26" s="47"/>
      <c r="CF26" s="47"/>
      <c r="CG26" s="7"/>
      <c r="CH26" s="7"/>
      <c r="CI26" s="7"/>
      <c r="CJ26" s="7"/>
      <c r="CK26" s="7"/>
      <c r="CL26" s="7"/>
      <c r="CM26" s="7"/>
    </row>
    <row r="27" spans="1:91" ht="15.75" customHeight="1" x14ac:dyDescent="0.2">
      <c r="B27" s="3" t="s">
        <v>23</v>
      </c>
      <c r="C27" s="3">
        <v>4.53</v>
      </c>
      <c r="D27" s="13">
        <f t="shared" si="0"/>
        <v>5.4359999999999999</v>
      </c>
      <c r="E27" s="8">
        <f t="shared" si="2"/>
        <v>1</v>
      </c>
      <c r="F27" s="7"/>
      <c r="G27" s="2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6"/>
      <c r="AV27" s="14"/>
      <c r="AW27" s="16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2"/>
      <c r="BI27" s="22"/>
      <c r="BJ27" s="22"/>
      <c r="BK27" s="22"/>
      <c r="BL27" s="22"/>
      <c r="BM27" s="22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47"/>
      <c r="CA27" s="47"/>
      <c r="CB27" s="47"/>
      <c r="CC27" s="47"/>
      <c r="CD27" s="47"/>
      <c r="CE27" s="47"/>
      <c r="CF27" s="47"/>
      <c r="CG27" s="7"/>
      <c r="CH27" s="7"/>
      <c r="CI27" s="7"/>
      <c r="CJ27" s="7"/>
      <c r="CK27" s="7"/>
      <c r="CL27" s="7"/>
      <c r="CM27" s="7"/>
    </row>
    <row r="28" spans="1:91" ht="15.75" customHeight="1" x14ac:dyDescent="0.2">
      <c r="B28" s="5" t="s">
        <v>26</v>
      </c>
      <c r="C28" s="5">
        <v>4.75</v>
      </c>
      <c r="D28" s="13">
        <f t="shared" si="0"/>
        <v>5.7</v>
      </c>
      <c r="E28" s="8">
        <f t="shared" si="2"/>
        <v>1</v>
      </c>
      <c r="F28" s="7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6"/>
      <c r="AV28" s="14"/>
      <c r="AW28" s="16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2"/>
      <c r="BI28" s="22"/>
      <c r="BJ28" s="22"/>
      <c r="BK28" s="22"/>
      <c r="BL28" s="22"/>
      <c r="BM28" s="22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47"/>
      <c r="CA28" s="47"/>
      <c r="CB28" s="47"/>
      <c r="CC28" s="47"/>
      <c r="CD28" s="47"/>
      <c r="CE28" s="47"/>
      <c r="CF28" s="47"/>
      <c r="CG28" s="7"/>
      <c r="CH28" s="7"/>
      <c r="CI28" s="7"/>
      <c r="CJ28" s="7"/>
      <c r="CK28" s="7"/>
      <c r="CL28" s="7"/>
      <c r="CM28" s="7"/>
    </row>
    <row r="29" spans="1:91" ht="15.75" customHeight="1" x14ac:dyDescent="0.2">
      <c r="B29" s="5" t="s">
        <v>31</v>
      </c>
      <c r="C29" s="5">
        <v>2.4700000000000002</v>
      </c>
      <c r="D29" s="13">
        <f t="shared" si="0"/>
        <v>2.9640000000000004</v>
      </c>
      <c r="E29" s="8">
        <f t="shared" si="2"/>
        <v>1</v>
      </c>
      <c r="F29" s="7"/>
      <c r="G29" s="2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6"/>
      <c r="AV29" s="14"/>
      <c r="AW29" s="16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2"/>
      <c r="BI29" s="22"/>
      <c r="BJ29" s="22"/>
      <c r="BK29" s="22"/>
      <c r="BL29" s="22"/>
      <c r="BM29" s="22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47"/>
      <c r="CA29" s="47"/>
      <c r="CB29" s="47"/>
      <c r="CC29" s="47"/>
      <c r="CD29" s="47"/>
      <c r="CE29" s="47"/>
      <c r="CF29" s="47"/>
      <c r="CG29" s="7"/>
      <c r="CH29" s="7"/>
      <c r="CI29" s="7"/>
      <c r="CJ29" s="7"/>
      <c r="CK29" s="7"/>
      <c r="CL29" s="7"/>
      <c r="CM29" s="7"/>
    </row>
    <row r="30" spans="1:91" ht="15.75" customHeight="1" x14ac:dyDescent="0.2">
      <c r="B30" s="5" t="s">
        <v>30</v>
      </c>
      <c r="C30" s="5">
        <v>4.4800000000000004</v>
      </c>
      <c r="D30" s="13">
        <f t="shared" si="0"/>
        <v>5.3760000000000003</v>
      </c>
      <c r="E30" s="8">
        <f t="shared" si="2"/>
        <v>1</v>
      </c>
      <c r="F30" s="7"/>
      <c r="G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6"/>
      <c r="AV30" s="14"/>
      <c r="AW30" s="16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2"/>
      <c r="BI30" s="22"/>
      <c r="BJ30" s="22"/>
      <c r="BK30" s="22"/>
      <c r="BL30" s="22"/>
      <c r="BM30" s="22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47"/>
      <c r="CA30" s="47"/>
      <c r="CB30" s="47"/>
      <c r="CC30" s="47"/>
      <c r="CD30" s="47"/>
      <c r="CE30" s="47"/>
      <c r="CF30" s="47"/>
      <c r="CG30" s="7"/>
      <c r="CH30" s="7"/>
      <c r="CI30" s="7"/>
      <c r="CJ30" s="7"/>
      <c r="CK30" s="7"/>
      <c r="CL30" s="7"/>
      <c r="CM30" s="7"/>
    </row>
    <row r="31" spans="1:91" ht="15.75" customHeight="1" x14ac:dyDescent="0.2">
      <c r="B31" s="5" t="s">
        <v>33</v>
      </c>
      <c r="C31" s="5">
        <v>19.87</v>
      </c>
      <c r="D31" s="13">
        <f t="shared" si="0"/>
        <v>23.844000000000001</v>
      </c>
      <c r="E31" s="8">
        <f t="shared" si="2"/>
        <v>1</v>
      </c>
      <c r="F31" s="7"/>
      <c r="G31" s="2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6"/>
      <c r="AV31" s="14"/>
      <c r="AW31" s="16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2"/>
      <c r="BI31" s="22"/>
      <c r="BJ31" s="22"/>
      <c r="BK31" s="22"/>
      <c r="BL31" s="22"/>
      <c r="BM31" s="22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47"/>
      <c r="CE31" s="47"/>
      <c r="CF31" s="47"/>
      <c r="CG31" s="7"/>
      <c r="CH31" s="7"/>
      <c r="CI31" s="7"/>
      <c r="CJ31" s="7"/>
      <c r="CK31" s="7"/>
      <c r="CL31" s="7"/>
      <c r="CM31" s="7"/>
    </row>
    <row r="32" spans="1:91" ht="15.75" customHeight="1" x14ac:dyDescent="0.2">
      <c r="B32" s="5" t="s">
        <v>32</v>
      </c>
      <c r="C32" s="5">
        <v>139.59</v>
      </c>
      <c r="D32" s="13">
        <f>C32*$D$6+C32</f>
        <v>167.50800000000001</v>
      </c>
      <c r="E32" s="8">
        <f t="shared" si="2"/>
        <v>3</v>
      </c>
      <c r="F32" s="7"/>
      <c r="G32" s="2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6"/>
      <c r="AV32" s="14"/>
      <c r="AW32" s="16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2"/>
      <c r="BI32" s="22"/>
      <c r="BJ32" s="22"/>
      <c r="BK32" s="22"/>
      <c r="BL32" s="22"/>
      <c r="BM32" s="22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47"/>
      <c r="CE32" s="47"/>
      <c r="CF32" s="47"/>
      <c r="CG32" s="7"/>
      <c r="CH32" s="7"/>
      <c r="CI32" s="7"/>
      <c r="CJ32" s="7"/>
      <c r="CK32" s="7"/>
      <c r="CL32" s="7"/>
      <c r="CM32" s="7"/>
    </row>
    <row r="33" spans="1:91" ht="15.75" customHeight="1" x14ac:dyDescent="0.2">
      <c r="B33" s="5" t="s">
        <v>34</v>
      </c>
      <c r="C33" s="5">
        <v>2.87</v>
      </c>
      <c r="D33" s="13">
        <f t="shared" si="0"/>
        <v>3.444</v>
      </c>
      <c r="E33" s="8">
        <f t="shared" si="2"/>
        <v>1</v>
      </c>
      <c r="F33" s="7"/>
      <c r="G33" s="2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6"/>
      <c r="AV33" s="14"/>
      <c r="AW33" s="16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2"/>
      <c r="BI33" s="22"/>
      <c r="BJ33" s="22"/>
      <c r="BK33" s="22"/>
      <c r="BL33" s="22"/>
      <c r="BM33" s="22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47"/>
      <c r="CE33" s="47"/>
      <c r="CF33" s="47"/>
      <c r="CG33" s="7"/>
      <c r="CH33" s="7"/>
      <c r="CI33" s="7"/>
      <c r="CJ33" s="7"/>
      <c r="CK33" s="7"/>
      <c r="CL33" s="7"/>
      <c r="CM33" s="7"/>
    </row>
    <row r="34" spans="1:91" ht="15.75" customHeight="1" x14ac:dyDescent="0.2">
      <c r="B34" s="3" t="s">
        <v>15</v>
      </c>
      <c r="C34" s="3">
        <v>464.93</v>
      </c>
      <c r="D34" s="13">
        <f>C34*$D$6+C34</f>
        <v>557.91600000000005</v>
      </c>
      <c r="E34" s="8">
        <f>CEILING(D34/($D$4*$D$5),1)</f>
        <v>9</v>
      </c>
      <c r="F34" s="7"/>
      <c r="G34" s="2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6"/>
      <c r="AV34" s="14"/>
      <c r="AW34" s="16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2"/>
      <c r="BI34" s="22"/>
      <c r="BJ34" s="22"/>
      <c r="BK34" s="22"/>
      <c r="BL34" s="22"/>
      <c r="BM34" s="22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47"/>
      <c r="CA34" s="47"/>
      <c r="CB34" s="47"/>
      <c r="CC34" s="47"/>
      <c r="CD34" s="47"/>
      <c r="CE34" s="47"/>
      <c r="CF34" s="47"/>
      <c r="CG34" s="7"/>
      <c r="CH34" s="7"/>
      <c r="CI34" s="7"/>
      <c r="CJ34" s="7"/>
      <c r="CK34" s="7"/>
      <c r="CL34" s="7"/>
      <c r="CM34" s="7"/>
    </row>
    <row r="35" spans="1:91" ht="23.25" customHeight="1" x14ac:dyDescent="0.2">
      <c r="B35" s="9" t="s">
        <v>37</v>
      </c>
      <c r="C35" s="3">
        <v>42.35</v>
      </c>
      <c r="D35" s="13">
        <f t="shared" si="0"/>
        <v>50.82</v>
      </c>
      <c r="E35" s="8">
        <f t="shared" si="2"/>
        <v>1</v>
      </c>
      <c r="F35" s="7"/>
      <c r="G35" s="2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6"/>
      <c r="AV35" s="14"/>
      <c r="AW35" s="16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2"/>
      <c r="BI35" s="22"/>
      <c r="BJ35" s="22"/>
      <c r="BK35" s="22"/>
      <c r="BL35" s="22"/>
      <c r="BM35" s="22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47"/>
      <c r="CA35" s="47"/>
      <c r="CB35" s="47"/>
      <c r="CC35" s="47"/>
      <c r="CD35" s="47"/>
      <c r="CE35" s="47"/>
      <c r="CF35" s="47"/>
      <c r="CG35" s="7"/>
      <c r="CH35" s="7"/>
      <c r="CI35" s="7"/>
      <c r="CJ35" s="7"/>
      <c r="CK35" s="7"/>
      <c r="CL35" s="7"/>
      <c r="CM35" s="7"/>
    </row>
    <row r="36" spans="1:91" ht="6.75" customHeight="1" x14ac:dyDescent="0.2">
      <c r="B36" s="3"/>
      <c r="C36" s="3"/>
      <c r="D36" s="13"/>
      <c r="E36" s="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16"/>
      <c r="AU36" s="16"/>
      <c r="AV36" s="16"/>
      <c r="AW36" s="16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17"/>
      <c r="BI36" s="17"/>
      <c r="BJ36" s="17"/>
      <c r="BK36" s="17"/>
      <c r="BL36" s="17"/>
      <c r="BM36" s="17"/>
      <c r="BN36" s="7"/>
      <c r="BO36" s="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</row>
    <row r="37" spans="1:91" ht="15.75" customHeight="1" x14ac:dyDescent="0.2">
      <c r="A37" t="s">
        <v>61</v>
      </c>
      <c r="B37" s="3" t="s">
        <v>74</v>
      </c>
      <c r="C37" s="3">
        <f>2045.36+97.49</f>
        <v>2142.85</v>
      </c>
      <c r="D37" s="13">
        <f>C37*$D$6+C37</f>
        <v>2571.42</v>
      </c>
      <c r="E37" s="8">
        <f>CEILING(D37/($D$4*$D$5),1)</f>
        <v>41</v>
      </c>
      <c r="F37" s="7"/>
      <c r="G37" s="2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6"/>
      <c r="AV37" s="14"/>
      <c r="AW37" s="16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2"/>
      <c r="BI37" s="22"/>
      <c r="BJ37" s="22"/>
      <c r="BK37" s="22"/>
      <c r="BL37" s="22"/>
      <c r="BM37" s="22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47"/>
      <c r="BY37" s="47"/>
      <c r="BZ37" s="47"/>
      <c r="CA37" s="47"/>
      <c r="CB37" s="47"/>
      <c r="CC37" s="47"/>
      <c r="CD37" s="47"/>
      <c r="CE37" s="47"/>
      <c r="CF37" s="47"/>
      <c r="CG37" s="7"/>
      <c r="CH37" s="7"/>
      <c r="CI37" s="7"/>
      <c r="CJ37" s="7"/>
      <c r="CK37" s="7"/>
      <c r="CL37" s="7"/>
      <c r="CM37" s="7"/>
    </row>
    <row r="38" spans="1:91" ht="24.75" customHeight="1" x14ac:dyDescent="0.2">
      <c r="B38" s="5" t="s">
        <v>19</v>
      </c>
      <c r="C38" s="5">
        <v>131.13999999999999</v>
      </c>
      <c r="D38" s="13">
        <f>C38*$D$6+C38</f>
        <v>157.36799999999999</v>
      </c>
      <c r="E38" s="8">
        <f>CEILING(D38/($D$4*$D$5),1)</f>
        <v>3</v>
      </c>
      <c r="F38" s="7"/>
      <c r="G38" s="2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6"/>
      <c r="AV38" s="14"/>
      <c r="AW38" s="16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2"/>
      <c r="BI38" s="22"/>
      <c r="BJ38" s="22"/>
      <c r="BK38" s="22"/>
      <c r="BL38" s="22"/>
      <c r="BM38" s="22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47"/>
      <c r="CE38" s="47"/>
      <c r="CF38" s="47"/>
      <c r="CG38" s="7"/>
      <c r="CH38" s="7"/>
      <c r="CI38" s="7"/>
      <c r="CJ38" s="7"/>
      <c r="CK38" s="7"/>
      <c r="CL38" s="7"/>
      <c r="CM38" s="7"/>
    </row>
    <row r="39" spans="1:91" ht="25.5" customHeight="1" x14ac:dyDescent="0.2">
      <c r="B39" s="5" t="s">
        <v>25</v>
      </c>
      <c r="C39" s="5">
        <v>226.25</v>
      </c>
      <c r="D39" s="13">
        <f>C39*$D$6+C39</f>
        <v>271.5</v>
      </c>
      <c r="E39" s="8">
        <f>CEILING(D39/($D$4*$D$5),1)</f>
        <v>5</v>
      </c>
      <c r="F39" s="7"/>
      <c r="G39" s="2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6"/>
      <c r="AV39" s="14"/>
      <c r="AW39" s="16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2"/>
      <c r="BI39" s="22"/>
      <c r="BJ39" s="22"/>
      <c r="BK39" s="22"/>
      <c r="BL39" s="22"/>
      <c r="BM39" s="22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47"/>
      <c r="CE39" s="47"/>
      <c r="CF39" s="47"/>
      <c r="CG39" s="7"/>
      <c r="CH39" s="7"/>
      <c r="CI39" s="7"/>
      <c r="CJ39" s="7"/>
      <c r="CK39" s="7"/>
      <c r="CL39" s="7"/>
      <c r="CM39" s="7"/>
    </row>
    <row r="40" spans="1:91" ht="4.5" customHeight="1" x14ac:dyDescent="0.2">
      <c r="B40" s="3"/>
      <c r="C40" s="3"/>
      <c r="D40" s="13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16"/>
      <c r="AU40" s="16"/>
      <c r="AV40" s="16"/>
      <c r="AW40" s="16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17"/>
      <c r="BI40" s="17"/>
      <c r="BJ40" s="17"/>
      <c r="BK40" s="17"/>
      <c r="BL40" s="17"/>
      <c r="BM40" s="17"/>
      <c r="BN40" s="7"/>
      <c r="BO40" s="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</row>
    <row r="41" spans="1:91" ht="30.75" customHeight="1" x14ac:dyDescent="0.2">
      <c r="A41" s="18" t="s">
        <v>79</v>
      </c>
      <c r="B41" s="3" t="s">
        <v>80</v>
      </c>
      <c r="C41" s="3">
        <v>25.46</v>
      </c>
      <c r="D41" s="13">
        <f t="shared" ref="D41" si="3">C41*$D$6+C41</f>
        <v>30.552</v>
      </c>
      <c r="E41" s="8">
        <f t="shared" ref="E41" si="4">CEILING(D41/($D$4*$D$5),1)</f>
        <v>1</v>
      </c>
      <c r="F41" s="7"/>
      <c r="G41" s="2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6"/>
      <c r="AV41" s="14"/>
      <c r="AW41" s="16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2"/>
      <c r="BI41" s="22"/>
      <c r="BJ41" s="22"/>
      <c r="BK41" s="22"/>
      <c r="BL41" s="22"/>
      <c r="BM41" s="22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47"/>
      <c r="BY41" s="47"/>
      <c r="BZ41" s="47"/>
      <c r="CA41" s="47"/>
      <c r="CB41" s="47"/>
      <c r="CC41" s="47"/>
      <c r="CD41" s="47"/>
      <c r="CE41" s="47"/>
      <c r="CF41" s="47"/>
      <c r="CG41" s="7"/>
      <c r="CH41" s="7"/>
      <c r="CI41" s="7"/>
      <c r="CJ41" s="7"/>
      <c r="CK41" s="7"/>
      <c r="CL41" s="7"/>
      <c r="CM41" s="7"/>
    </row>
    <row r="42" spans="1:91" ht="15" customHeight="1" x14ac:dyDescent="0.2">
      <c r="B42" s="3" t="s">
        <v>81</v>
      </c>
      <c r="C42" s="3"/>
      <c r="D42" s="13"/>
      <c r="E42" s="8"/>
      <c r="F42" s="7"/>
      <c r="G42" s="2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6"/>
      <c r="AV42" s="14"/>
      <c r="AW42" s="16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2"/>
      <c r="BI42" s="22"/>
      <c r="BJ42" s="22"/>
      <c r="BK42" s="22"/>
      <c r="BL42" s="22"/>
      <c r="BM42" s="22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47"/>
      <c r="BY42" s="47"/>
      <c r="BZ42" s="47"/>
      <c r="CA42" s="47"/>
      <c r="CB42" s="47"/>
      <c r="CC42" s="47"/>
      <c r="CD42" s="47"/>
      <c r="CE42" s="47"/>
      <c r="CF42" s="47"/>
      <c r="CG42" s="7"/>
      <c r="CH42" s="7"/>
      <c r="CI42" s="7"/>
      <c r="CJ42" s="7"/>
      <c r="CK42" s="7"/>
      <c r="CL42" s="7"/>
      <c r="CM42" s="7"/>
    </row>
    <row r="43" spans="1:91" ht="15" customHeight="1" x14ac:dyDescent="0.2">
      <c r="B43" s="3" t="s">
        <v>82</v>
      </c>
      <c r="C43" s="3">
        <v>80.459999999999994</v>
      </c>
      <c r="D43" s="13">
        <f>C43*$D$6+C43</f>
        <v>96.551999999999992</v>
      </c>
      <c r="E43" s="8">
        <f>CEILING(D43/($D$4*$D$5),1)</f>
        <v>2</v>
      </c>
      <c r="F43" s="7"/>
      <c r="G43" s="2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6"/>
      <c r="AV43" s="14"/>
      <c r="AW43" s="16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2"/>
      <c r="BI43" s="22"/>
      <c r="BJ43" s="22"/>
      <c r="BK43" s="22"/>
      <c r="BL43" s="22"/>
      <c r="BM43" s="22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47"/>
      <c r="BY43" s="47"/>
      <c r="BZ43" s="47"/>
      <c r="CA43" s="47"/>
      <c r="CB43" s="47"/>
      <c r="CC43" s="47"/>
      <c r="CD43" s="47"/>
      <c r="CE43" s="47"/>
      <c r="CF43" s="47"/>
      <c r="CG43" s="7"/>
      <c r="CH43" s="7"/>
      <c r="CI43" s="7"/>
      <c r="CJ43" s="7"/>
      <c r="CK43" s="7"/>
      <c r="CL43" s="7"/>
      <c r="CM43" s="7"/>
    </row>
    <row r="44" spans="1:91" ht="25.5" customHeight="1" x14ac:dyDescent="0.2">
      <c r="B44" s="9" t="s">
        <v>88</v>
      </c>
      <c r="C44" s="3"/>
      <c r="D44" s="13"/>
      <c r="E44" s="8"/>
      <c r="F44" s="7"/>
      <c r="G44" s="2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6"/>
      <c r="AV44" s="14"/>
      <c r="AW44" s="16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2"/>
      <c r="BI44" s="22"/>
      <c r="BJ44" s="22"/>
      <c r="BK44" s="22"/>
      <c r="BL44" s="22"/>
      <c r="BM44" s="22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47"/>
      <c r="CE44" s="47"/>
      <c r="CF44" s="47"/>
      <c r="CG44" s="7"/>
      <c r="CH44" s="7"/>
      <c r="CI44" s="7"/>
      <c r="CJ44" s="7"/>
      <c r="CK44" s="7"/>
      <c r="CL44" s="7"/>
      <c r="CM44" s="7"/>
    </row>
    <row r="45" spans="1:91" ht="4.5" customHeight="1" x14ac:dyDescent="0.2">
      <c r="B45" s="3"/>
      <c r="C45" s="3"/>
      <c r="D45" s="13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16"/>
      <c r="AU45" s="16"/>
      <c r="AV45" s="16"/>
      <c r="AW45" s="16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17"/>
      <c r="BI45" s="17"/>
      <c r="BJ45" s="17"/>
      <c r="BK45" s="17"/>
      <c r="BL45" s="17"/>
      <c r="BM45" s="17"/>
      <c r="BN45" s="7"/>
      <c r="BO45" s="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</row>
    <row r="46" spans="1:91" ht="15.75" customHeight="1" x14ac:dyDescent="0.2">
      <c r="A46" t="s">
        <v>58</v>
      </c>
      <c r="B46" s="3" t="s">
        <v>3</v>
      </c>
      <c r="C46" s="3">
        <v>98.47</v>
      </c>
      <c r="D46" s="13">
        <f t="shared" si="0"/>
        <v>118.164</v>
      </c>
      <c r="E46" s="8">
        <f t="shared" si="2"/>
        <v>2</v>
      </c>
      <c r="F46" s="7"/>
      <c r="G46" s="2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6"/>
      <c r="AV46" s="14"/>
      <c r="AW46" s="16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2"/>
      <c r="BI46" s="22"/>
      <c r="BJ46" s="22"/>
      <c r="BK46" s="22"/>
      <c r="BL46" s="22"/>
      <c r="BM46" s="22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47"/>
      <c r="BY46" s="47"/>
      <c r="BZ46" s="47"/>
      <c r="CA46" s="47"/>
      <c r="CB46" s="47"/>
      <c r="CC46" s="47"/>
      <c r="CD46" s="47"/>
      <c r="CE46" s="47"/>
      <c r="CF46" s="47"/>
      <c r="CG46" s="7"/>
      <c r="CH46" s="7"/>
      <c r="CI46" s="7"/>
      <c r="CJ46" s="7"/>
      <c r="CK46" s="7"/>
      <c r="CL46" s="7"/>
      <c r="CM46" s="7"/>
    </row>
    <row r="47" spans="1:91" ht="15.75" customHeight="1" x14ac:dyDescent="0.2">
      <c r="B47" s="3" t="s">
        <v>4</v>
      </c>
      <c r="C47" s="3">
        <v>96.38</v>
      </c>
      <c r="D47" s="13">
        <f t="shared" si="0"/>
        <v>115.65599999999999</v>
      </c>
      <c r="E47" s="8">
        <f t="shared" si="2"/>
        <v>2</v>
      </c>
      <c r="F47" s="7"/>
      <c r="G47" s="20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6"/>
      <c r="AV47" s="14"/>
      <c r="AW47" s="16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2"/>
      <c r="BI47" s="22"/>
      <c r="BJ47" s="22"/>
      <c r="BK47" s="22"/>
      <c r="BL47" s="22"/>
      <c r="BM47" s="22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47"/>
      <c r="BY47" s="47"/>
      <c r="BZ47" s="47"/>
      <c r="CA47" s="47"/>
      <c r="CB47" s="47"/>
      <c r="CC47" s="47"/>
      <c r="CD47" s="47"/>
      <c r="CE47" s="47"/>
      <c r="CF47" s="47"/>
      <c r="CG47" s="7"/>
      <c r="CH47" s="7"/>
      <c r="CI47" s="7"/>
      <c r="CJ47" s="7"/>
      <c r="CK47" s="7"/>
      <c r="CL47" s="7"/>
      <c r="CM47" s="7"/>
    </row>
    <row r="48" spans="1:91" ht="15.75" customHeight="1" x14ac:dyDescent="0.2">
      <c r="B48" s="3" t="s">
        <v>73</v>
      </c>
      <c r="C48" s="3">
        <v>159.29</v>
      </c>
      <c r="D48" s="13">
        <f t="shared" si="0"/>
        <v>191.148</v>
      </c>
      <c r="E48" s="8">
        <f t="shared" si="2"/>
        <v>3</v>
      </c>
      <c r="F48" s="7"/>
      <c r="G48" s="2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6"/>
      <c r="AV48" s="14"/>
      <c r="AW48" s="16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2"/>
      <c r="BI48" s="22"/>
      <c r="BJ48" s="22"/>
      <c r="BK48" s="22"/>
      <c r="BL48" s="22"/>
      <c r="BM48" s="22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47"/>
      <c r="BY48" s="47"/>
      <c r="BZ48" s="47"/>
      <c r="CA48" s="47"/>
      <c r="CB48" s="47"/>
      <c r="CC48" s="47"/>
      <c r="CD48" s="47"/>
      <c r="CE48" s="47"/>
      <c r="CF48" s="47"/>
      <c r="CG48" s="7"/>
      <c r="CH48" s="7"/>
      <c r="CI48" s="7"/>
      <c r="CJ48" s="7"/>
      <c r="CK48" s="7"/>
      <c r="CL48" s="7"/>
      <c r="CM48" s="7"/>
    </row>
    <row r="49" spans="1:91" ht="15.75" customHeight="1" x14ac:dyDescent="0.2">
      <c r="B49" s="3" t="s">
        <v>5</v>
      </c>
      <c r="C49" s="3">
        <v>58.55</v>
      </c>
      <c r="D49" s="13">
        <f t="shared" si="0"/>
        <v>70.259999999999991</v>
      </c>
      <c r="E49" s="8">
        <f t="shared" si="2"/>
        <v>2</v>
      </c>
      <c r="F49" s="7"/>
      <c r="G49" s="20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6"/>
      <c r="AV49" s="14"/>
      <c r="AW49" s="16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2"/>
      <c r="BI49" s="22"/>
      <c r="BJ49" s="22"/>
      <c r="BK49" s="22"/>
      <c r="BL49" s="22"/>
      <c r="BM49" s="22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47"/>
      <c r="BY49" s="47"/>
      <c r="BZ49" s="47"/>
      <c r="CA49" s="47"/>
      <c r="CB49" s="47"/>
      <c r="CC49" s="47"/>
      <c r="CD49" s="47"/>
      <c r="CE49" s="47"/>
      <c r="CF49" s="47"/>
      <c r="CG49" s="7"/>
      <c r="CH49" s="7"/>
      <c r="CI49" s="7"/>
      <c r="CJ49" s="7"/>
      <c r="CK49" s="7"/>
      <c r="CL49" s="7"/>
      <c r="CM49" s="7"/>
    </row>
    <row r="50" spans="1:91" ht="15.75" customHeight="1" x14ac:dyDescent="0.2">
      <c r="B50" s="3" t="s">
        <v>10</v>
      </c>
      <c r="C50" s="3">
        <v>22.44</v>
      </c>
      <c r="D50" s="13">
        <f t="shared" si="0"/>
        <v>26.928000000000001</v>
      </c>
      <c r="E50" s="8">
        <f t="shared" si="2"/>
        <v>1</v>
      </c>
      <c r="F50" s="7"/>
      <c r="G50" s="20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6"/>
      <c r="AV50" s="14"/>
      <c r="AW50" s="16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2"/>
      <c r="BI50" s="22"/>
      <c r="BJ50" s="22"/>
      <c r="BK50" s="22"/>
      <c r="BL50" s="22"/>
      <c r="BM50" s="22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47"/>
      <c r="BY50" s="47"/>
      <c r="BZ50" s="47"/>
      <c r="CA50" s="47"/>
      <c r="CB50" s="47"/>
      <c r="CC50" s="47"/>
      <c r="CD50" s="47"/>
      <c r="CE50" s="47"/>
      <c r="CF50" s="47"/>
      <c r="CG50" s="7"/>
      <c r="CH50" s="7"/>
      <c r="CI50" s="7"/>
      <c r="CJ50" s="7"/>
      <c r="CK50" s="7"/>
      <c r="CL50" s="7"/>
      <c r="CM50" s="7"/>
    </row>
    <row r="51" spans="1:91" ht="15.75" customHeight="1" x14ac:dyDescent="0.2">
      <c r="B51" s="3" t="s">
        <v>11</v>
      </c>
      <c r="C51" s="3">
        <v>59.14</v>
      </c>
      <c r="D51" s="13">
        <f t="shared" si="0"/>
        <v>70.968000000000004</v>
      </c>
      <c r="E51" s="8">
        <f t="shared" si="2"/>
        <v>2</v>
      </c>
      <c r="F51" s="7"/>
      <c r="G51" s="20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6"/>
      <c r="AV51" s="14"/>
      <c r="AW51" s="16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2"/>
      <c r="BI51" s="22"/>
      <c r="BJ51" s="22"/>
      <c r="BK51" s="22"/>
      <c r="BL51" s="22"/>
      <c r="BM51" s="22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47"/>
      <c r="BY51" s="47"/>
      <c r="BZ51" s="47"/>
      <c r="CA51" s="47"/>
      <c r="CB51" s="47"/>
      <c r="CC51" s="47"/>
      <c r="CD51" s="47"/>
      <c r="CE51" s="47"/>
      <c r="CF51" s="47"/>
      <c r="CG51" s="7"/>
      <c r="CH51" s="7"/>
      <c r="CI51" s="7"/>
      <c r="CJ51" s="7"/>
      <c r="CK51" s="7"/>
      <c r="CL51" s="7"/>
      <c r="CM51" s="7"/>
    </row>
    <row r="52" spans="1:91" ht="15.75" customHeight="1" x14ac:dyDescent="0.2">
      <c r="B52" s="3" t="s">
        <v>24</v>
      </c>
      <c r="C52" s="3">
        <v>151.66999999999999</v>
      </c>
      <c r="D52" s="13">
        <f t="shared" si="0"/>
        <v>182.00399999999999</v>
      </c>
      <c r="E52" s="8">
        <f t="shared" si="2"/>
        <v>3</v>
      </c>
      <c r="F52" s="7"/>
      <c r="G52" s="20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6"/>
      <c r="AV52" s="14"/>
      <c r="AW52" s="16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2"/>
      <c r="BI52" s="22"/>
      <c r="BJ52" s="22"/>
      <c r="BK52" s="22"/>
      <c r="BL52" s="22"/>
      <c r="BM52" s="22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47"/>
      <c r="BY52" s="47"/>
      <c r="BZ52" s="47"/>
      <c r="CA52" s="47"/>
      <c r="CB52" s="47"/>
      <c r="CC52" s="47"/>
      <c r="CD52" s="47"/>
      <c r="CE52" s="47"/>
      <c r="CF52" s="47"/>
      <c r="CG52" s="7"/>
      <c r="CH52" s="7"/>
      <c r="CI52" s="7"/>
      <c r="CJ52" s="7"/>
      <c r="CK52" s="7"/>
      <c r="CL52" s="7"/>
      <c r="CM52" s="7"/>
    </row>
    <row r="53" spans="1:91" ht="15.75" customHeight="1" x14ac:dyDescent="0.2">
      <c r="B53" s="5" t="s">
        <v>27</v>
      </c>
      <c r="C53" s="5">
        <v>4.25</v>
      </c>
      <c r="D53" s="13">
        <f t="shared" si="0"/>
        <v>5.0999999999999996</v>
      </c>
      <c r="E53" s="8">
        <f t="shared" si="2"/>
        <v>1</v>
      </c>
      <c r="F53" s="7"/>
      <c r="G53" s="20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6"/>
      <c r="AV53" s="14"/>
      <c r="AW53" s="16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2"/>
      <c r="BI53" s="22"/>
      <c r="BJ53" s="22"/>
      <c r="BK53" s="22"/>
      <c r="BL53" s="22"/>
      <c r="BM53" s="22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47"/>
      <c r="BY53" s="47"/>
      <c r="BZ53" s="47"/>
      <c r="CA53" s="47"/>
      <c r="CB53" s="47"/>
      <c r="CC53" s="47"/>
      <c r="CD53" s="47"/>
      <c r="CE53" s="47"/>
      <c r="CF53" s="47"/>
      <c r="CG53" s="7"/>
      <c r="CH53" s="7"/>
      <c r="CI53" s="7"/>
      <c r="CJ53" s="7"/>
      <c r="CK53" s="7"/>
      <c r="CL53" s="7"/>
      <c r="CM53" s="7"/>
    </row>
    <row r="54" spans="1:91" ht="15.75" customHeight="1" x14ac:dyDescent="0.2">
      <c r="B54" s="3" t="s">
        <v>35</v>
      </c>
      <c r="C54" s="3">
        <v>21.53</v>
      </c>
      <c r="D54" s="13">
        <f t="shared" si="0"/>
        <v>25.836000000000002</v>
      </c>
      <c r="E54" s="8">
        <f t="shared" si="2"/>
        <v>1</v>
      </c>
      <c r="F54" s="7"/>
      <c r="G54" s="20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6"/>
      <c r="AV54" s="14"/>
      <c r="AW54" s="16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2"/>
      <c r="BI54" s="22"/>
      <c r="BJ54" s="22"/>
      <c r="BK54" s="22"/>
      <c r="BL54" s="22"/>
      <c r="BM54" s="22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47"/>
      <c r="BY54" s="47"/>
      <c r="BZ54" s="47"/>
      <c r="CA54" s="47"/>
      <c r="CB54" s="47"/>
      <c r="CC54" s="47"/>
      <c r="CD54" s="47"/>
      <c r="CE54" s="47"/>
      <c r="CF54" s="47"/>
      <c r="CG54" s="7"/>
      <c r="CH54" s="7"/>
      <c r="CI54" s="7"/>
      <c r="CJ54" s="7"/>
      <c r="CK54" s="7"/>
      <c r="CL54" s="7"/>
      <c r="CM54" s="7"/>
    </row>
    <row r="55" spans="1:91" ht="15.75" customHeight="1" x14ac:dyDescent="0.2">
      <c r="B55" s="3" t="s">
        <v>38</v>
      </c>
      <c r="C55" s="3">
        <v>9.5399999999999991</v>
      </c>
      <c r="D55" s="13">
        <f t="shared" si="0"/>
        <v>11.447999999999999</v>
      </c>
      <c r="E55" s="8">
        <f t="shared" si="2"/>
        <v>1</v>
      </c>
      <c r="F55" s="7"/>
      <c r="G55" s="20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6"/>
      <c r="AV55" s="14"/>
      <c r="AW55" s="16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2"/>
      <c r="BI55" s="22"/>
      <c r="BJ55" s="22"/>
      <c r="BK55" s="22"/>
      <c r="BL55" s="22"/>
      <c r="BM55" s="22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47"/>
      <c r="BY55" s="47"/>
      <c r="BZ55" s="47"/>
      <c r="CA55" s="47"/>
      <c r="CB55" s="47"/>
      <c r="CC55" s="47"/>
      <c r="CD55" s="47"/>
      <c r="CE55" s="47"/>
      <c r="CF55" s="47"/>
      <c r="CG55" s="7"/>
      <c r="CH55" s="7"/>
      <c r="CI55" s="7"/>
      <c r="CJ55" s="7"/>
      <c r="CK55" s="7"/>
      <c r="CL55" s="7"/>
      <c r="CM55" s="7"/>
    </row>
    <row r="56" spans="1:91" ht="15.75" customHeight="1" x14ac:dyDescent="0.2">
      <c r="B56" s="3" t="s">
        <v>39</v>
      </c>
      <c r="C56" s="3">
        <v>27.36</v>
      </c>
      <c r="D56" s="13">
        <f t="shared" si="0"/>
        <v>32.832000000000001</v>
      </c>
      <c r="E56" s="8">
        <f t="shared" si="2"/>
        <v>1</v>
      </c>
      <c r="F56" s="7"/>
      <c r="G56" s="20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6"/>
      <c r="AV56" s="14"/>
      <c r="AW56" s="16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2"/>
      <c r="BI56" s="22"/>
      <c r="BJ56" s="22"/>
      <c r="BK56" s="22"/>
      <c r="BL56" s="22"/>
      <c r="BM56" s="22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47"/>
      <c r="BY56" s="47"/>
      <c r="BZ56" s="47"/>
      <c r="CA56" s="47"/>
      <c r="CB56" s="47"/>
      <c r="CC56" s="47"/>
      <c r="CD56" s="47"/>
      <c r="CE56" s="47"/>
      <c r="CF56" s="47"/>
      <c r="CG56" s="7"/>
      <c r="CH56" s="7"/>
      <c r="CI56" s="7"/>
      <c r="CJ56" s="7"/>
      <c r="CK56" s="7"/>
      <c r="CL56" s="7"/>
      <c r="CM56" s="7"/>
    </row>
    <row r="57" spans="1:91" ht="15.75" customHeight="1" x14ac:dyDescent="0.2">
      <c r="B57" s="3" t="s">
        <v>53</v>
      </c>
      <c r="C57" s="3">
        <v>11.67</v>
      </c>
      <c r="D57" s="13">
        <f t="shared" si="0"/>
        <v>14.004</v>
      </c>
      <c r="E57" s="8">
        <f t="shared" si="2"/>
        <v>1</v>
      </c>
      <c r="F57" s="7"/>
      <c r="G57" s="20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6"/>
      <c r="AV57" s="14"/>
      <c r="AW57" s="16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2"/>
      <c r="BI57" s="22"/>
      <c r="BJ57" s="22"/>
      <c r="BK57" s="22"/>
      <c r="BL57" s="22"/>
      <c r="BM57" s="22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47"/>
      <c r="BY57" s="47"/>
      <c r="BZ57" s="47"/>
      <c r="CA57" s="47"/>
      <c r="CB57" s="47"/>
      <c r="CC57" s="47"/>
      <c r="CD57" s="47"/>
      <c r="CE57" s="47"/>
      <c r="CF57" s="47"/>
      <c r="CG57" s="7"/>
      <c r="CH57" s="7"/>
      <c r="CI57" s="7"/>
      <c r="CJ57" s="7"/>
      <c r="CK57" s="7"/>
      <c r="CL57" s="7"/>
      <c r="CM57" s="7"/>
    </row>
    <row r="58" spans="1:91" ht="15.75" customHeight="1" x14ac:dyDescent="0.2">
      <c r="B58" s="3" t="s">
        <v>54</v>
      </c>
      <c r="C58" s="3">
        <v>11.44</v>
      </c>
      <c r="D58" s="13">
        <f t="shared" si="0"/>
        <v>13.728</v>
      </c>
      <c r="E58" s="8">
        <f t="shared" si="2"/>
        <v>1</v>
      </c>
      <c r="F58" s="7"/>
      <c r="G58" s="20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6"/>
      <c r="AV58" s="14"/>
      <c r="AW58" s="16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2"/>
      <c r="BI58" s="22"/>
      <c r="BJ58" s="22"/>
      <c r="BK58" s="22"/>
      <c r="BL58" s="22"/>
      <c r="BM58" s="22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47"/>
      <c r="BY58" s="47"/>
      <c r="BZ58" s="47"/>
      <c r="CA58" s="47"/>
      <c r="CB58" s="47"/>
      <c r="CC58" s="47"/>
      <c r="CD58" s="47"/>
      <c r="CE58" s="47"/>
      <c r="CF58" s="47"/>
      <c r="CG58" s="7"/>
      <c r="CH58" s="7"/>
      <c r="CI58" s="7"/>
      <c r="CJ58" s="7"/>
      <c r="CK58" s="7"/>
      <c r="CL58" s="7"/>
      <c r="CM58" s="7"/>
    </row>
    <row r="59" spans="1:91" x14ac:dyDescent="0.2"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21"/>
      <c r="AU59" s="21"/>
      <c r="AV59" s="21"/>
      <c r="AW59" s="21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</row>
    <row r="60" spans="1:91" ht="4.5" customHeight="1" x14ac:dyDescent="0.2">
      <c r="B60" s="3"/>
      <c r="C60" s="3"/>
      <c r="D60" s="13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6"/>
      <c r="AU60" s="16"/>
      <c r="AV60" s="16"/>
      <c r="AW60" s="16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17"/>
      <c r="BI60" s="17"/>
      <c r="BJ60" s="17"/>
      <c r="BK60" s="17"/>
      <c r="BL60" s="17"/>
      <c r="BM60" s="17"/>
      <c r="BN60" s="7"/>
      <c r="BO60" s="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</row>
    <row r="61" spans="1:91" ht="15.75" customHeight="1" x14ac:dyDescent="0.2">
      <c r="A61" t="s">
        <v>62</v>
      </c>
      <c r="B61" s="3" t="s">
        <v>12</v>
      </c>
      <c r="C61" s="3">
        <v>135</v>
      </c>
      <c r="D61" s="13">
        <f>C61*$D$6+C61</f>
        <v>162</v>
      </c>
      <c r="E61" s="8">
        <f t="shared" si="2"/>
        <v>3</v>
      </c>
      <c r="F61" s="7"/>
      <c r="G61" s="20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6"/>
      <c r="AV61" s="14"/>
      <c r="AW61" s="16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2"/>
      <c r="BI61" s="22"/>
      <c r="BJ61" s="22"/>
      <c r="BK61" s="22"/>
      <c r="BL61" s="22"/>
      <c r="BM61" s="22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7"/>
      <c r="CH61" s="7"/>
      <c r="CI61" s="7"/>
      <c r="CJ61" s="7"/>
      <c r="CK61" s="7"/>
      <c r="CL61" s="7"/>
      <c r="CM61" s="7"/>
    </row>
    <row r="62" spans="1:91" ht="15.75" customHeight="1" x14ac:dyDescent="0.2">
      <c r="B62" s="5" t="s">
        <v>20</v>
      </c>
      <c r="C62" s="5">
        <v>130.25</v>
      </c>
      <c r="D62" s="13">
        <f>C62*$D$6+C62</f>
        <v>156.30000000000001</v>
      </c>
      <c r="E62" s="8">
        <f>CEILING(D62/($D$4*$D$5),1)</f>
        <v>3</v>
      </c>
      <c r="F62" s="7"/>
      <c r="G62" s="20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6"/>
      <c r="AV62" s="14"/>
      <c r="AW62" s="16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2"/>
      <c r="BI62" s="22"/>
      <c r="BJ62" s="22"/>
      <c r="BK62" s="22"/>
      <c r="BL62" s="22"/>
      <c r="BM62" s="22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47"/>
      <c r="BY62" s="47"/>
      <c r="BZ62" s="47"/>
      <c r="CA62" s="47"/>
      <c r="CB62" s="47"/>
      <c r="CC62" s="47"/>
      <c r="CD62" s="47"/>
      <c r="CE62" s="47"/>
      <c r="CF62" s="47"/>
      <c r="CG62" s="7"/>
      <c r="CH62" s="7"/>
      <c r="CI62" s="7"/>
      <c r="CJ62" s="7"/>
      <c r="CK62" s="7"/>
      <c r="CL62" s="7"/>
      <c r="CM62" s="7"/>
    </row>
    <row r="63" spans="1:91" ht="18" customHeight="1" x14ac:dyDescent="0.2">
      <c r="B63" s="3" t="s">
        <v>43</v>
      </c>
      <c r="C63" s="3">
        <v>17.350000000000001</v>
      </c>
      <c r="D63" s="13">
        <f>C63*$D$6+C63</f>
        <v>20.82</v>
      </c>
      <c r="E63" s="8">
        <f t="shared" si="2"/>
        <v>1</v>
      </c>
      <c r="F63" s="7"/>
      <c r="G63" s="20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6"/>
      <c r="AV63" s="14"/>
      <c r="AW63" s="16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2"/>
      <c r="BI63" s="22"/>
      <c r="BJ63" s="22"/>
      <c r="BK63" s="22"/>
      <c r="BL63" s="22"/>
      <c r="BM63" s="22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47"/>
      <c r="BY63" s="47"/>
      <c r="BZ63" s="47"/>
      <c r="CA63" s="47"/>
      <c r="CB63" s="47"/>
      <c r="CC63" s="47"/>
      <c r="CD63" s="47"/>
      <c r="CE63" s="47"/>
      <c r="CF63" s="47"/>
      <c r="CG63" s="7"/>
      <c r="CH63" s="7"/>
      <c r="CI63" s="7"/>
      <c r="CJ63" s="7"/>
      <c r="CK63" s="7"/>
      <c r="CL63" s="7"/>
      <c r="CM63" s="7"/>
    </row>
    <row r="64" spans="1:91" ht="15.75" customHeight="1" x14ac:dyDescent="0.2">
      <c r="B64" s="3" t="s">
        <v>83</v>
      </c>
      <c r="C64" s="3">
        <v>9.43</v>
      </c>
      <c r="D64" s="13">
        <f t="shared" si="0"/>
        <v>11.315999999999999</v>
      </c>
      <c r="E64" s="8">
        <f t="shared" si="2"/>
        <v>1</v>
      </c>
      <c r="F64" s="7"/>
      <c r="G64" s="20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6"/>
      <c r="AV64" s="14"/>
      <c r="AW64" s="16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2"/>
      <c r="BI64" s="22"/>
      <c r="BJ64" s="22"/>
      <c r="BK64" s="22"/>
      <c r="BL64" s="22"/>
      <c r="BM64" s="22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47"/>
      <c r="BY64" s="47"/>
      <c r="BZ64" s="47"/>
      <c r="CA64" s="47"/>
      <c r="CB64" s="47"/>
      <c r="CC64" s="47"/>
      <c r="CD64" s="47"/>
      <c r="CE64" s="47"/>
      <c r="CF64" s="47"/>
      <c r="CG64" s="7"/>
      <c r="CH64" s="7"/>
      <c r="CI64" s="7"/>
      <c r="CJ64" s="7"/>
      <c r="CK64" s="7"/>
      <c r="CL64" s="7"/>
      <c r="CM64" s="7"/>
    </row>
    <row r="65" spans="1:91" ht="4.5" customHeight="1" x14ac:dyDescent="0.2">
      <c r="B65" s="3"/>
      <c r="C65" s="3"/>
      <c r="D65" s="13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16"/>
      <c r="AU65" s="16"/>
      <c r="AV65" s="16"/>
      <c r="AW65" s="16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17"/>
      <c r="BI65" s="17"/>
      <c r="BJ65" s="17"/>
      <c r="BK65" s="17"/>
      <c r="BL65" s="17"/>
      <c r="BM65" s="17"/>
      <c r="BN65" s="7"/>
      <c r="BO65" s="7"/>
      <c r="BP65" s="17"/>
      <c r="BQ65" s="17"/>
      <c r="BR65" s="17"/>
      <c r="BS65" s="17"/>
      <c r="BT65" s="17"/>
      <c r="BU65" s="17"/>
      <c r="BV65" s="17"/>
      <c r="BW65" s="17"/>
      <c r="BX65" s="48"/>
      <c r="BY65" s="48"/>
      <c r="BZ65" s="48"/>
      <c r="CA65" s="48"/>
      <c r="CB65" s="48"/>
      <c r="CC65" s="48"/>
      <c r="CD65" s="48"/>
      <c r="CE65" s="48"/>
      <c r="CF65" s="48"/>
      <c r="CG65" s="17"/>
      <c r="CH65" s="17"/>
      <c r="CI65" s="17"/>
      <c r="CJ65" s="17"/>
      <c r="CK65" s="17"/>
      <c r="CL65" s="17"/>
      <c r="CM65" s="17"/>
    </row>
    <row r="66" spans="1:91" ht="15.75" customHeight="1" x14ac:dyDescent="0.2">
      <c r="A66" t="s">
        <v>63</v>
      </c>
      <c r="B66" s="3" t="s">
        <v>16</v>
      </c>
      <c r="C66" s="3">
        <v>57.17</v>
      </c>
      <c r="D66" s="13">
        <f t="shared" ref="D66:D89" si="5">C66*$D$6+C66</f>
        <v>68.603999999999999</v>
      </c>
      <c r="E66" s="8">
        <f t="shared" si="2"/>
        <v>2</v>
      </c>
      <c r="F66" s="7"/>
      <c r="G66" s="20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6"/>
      <c r="AV66" s="14"/>
      <c r="AW66" s="16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2"/>
      <c r="BI66" s="22"/>
      <c r="BJ66" s="22"/>
      <c r="BK66" s="22"/>
      <c r="BL66" s="22"/>
      <c r="BM66" s="22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47"/>
      <c r="BY66" s="47"/>
      <c r="BZ66" s="47"/>
      <c r="CA66" s="47"/>
      <c r="CB66" s="47"/>
      <c r="CC66" s="47"/>
      <c r="CD66" s="47"/>
      <c r="CE66" s="47"/>
      <c r="CF66" s="47"/>
      <c r="CG66" s="7"/>
      <c r="CH66" s="7"/>
      <c r="CI66" s="7"/>
      <c r="CJ66" s="7"/>
      <c r="CK66" s="7"/>
      <c r="CL66" s="7"/>
      <c r="CM66" s="7"/>
    </row>
    <row r="67" spans="1:91" ht="15.75" customHeight="1" x14ac:dyDescent="0.2">
      <c r="B67" s="3" t="s">
        <v>6</v>
      </c>
      <c r="C67" s="3">
        <v>21.32</v>
      </c>
      <c r="D67" s="13">
        <f t="shared" si="5"/>
        <v>25.584</v>
      </c>
      <c r="E67" s="8">
        <f t="shared" si="2"/>
        <v>1</v>
      </c>
      <c r="F67" s="7"/>
      <c r="G67" s="20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6"/>
      <c r="AV67" s="14"/>
      <c r="AW67" s="16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2"/>
      <c r="BI67" s="22"/>
      <c r="BJ67" s="22"/>
      <c r="BK67" s="22"/>
      <c r="BL67" s="22"/>
      <c r="BM67" s="22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47"/>
      <c r="BY67" s="47"/>
      <c r="BZ67" s="47"/>
      <c r="CA67" s="47"/>
      <c r="CB67" s="47"/>
      <c r="CC67" s="47"/>
      <c r="CD67" s="47"/>
      <c r="CE67" s="47"/>
      <c r="CF67" s="47"/>
      <c r="CG67" s="7"/>
      <c r="CH67" s="7"/>
      <c r="CI67" s="7"/>
      <c r="CJ67" s="7"/>
      <c r="CK67" s="7"/>
      <c r="CL67" s="7"/>
      <c r="CM67" s="7"/>
    </row>
    <row r="68" spans="1:91" ht="15.75" customHeight="1" x14ac:dyDescent="0.2">
      <c r="B68" s="5" t="s">
        <v>28</v>
      </c>
      <c r="C68" s="5">
        <v>41.29</v>
      </c>
      <c r="D68" s="13">
        <f t="shared" si="5"/>
        <v>49.548000000000002</v>
      </c>
      <c r="E68" s="8">
        <f t="shared" si="2"/>
        <v>1</v>
      </c>
      <c r="F68" s="7"/>
      <c r="G68" s="20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6"/>
      <c r="AV68" s="14"/>
      <c r="AW68" s="16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2"/>
      <c r="BI68" s="22"/>
      <c r="BJ68" s="22"/>
      <c r="BK68" s="22"/>
      <c r="BL68" s="22"/>
      <c r="BM68" s="22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47"/>
      <c r="BY68" s="47"/>
      <c r="BZ68" s="47"/>
      <c r="CA68" s="47"/>
      <c r="CB68" s="47"/>
      <c r="CC68" s="47"/>
      <c r="CD68" s="47"/>
      <c r="CE68" s="47"/>
      <c r="CF68" s="47"/>
      <c r="CG68" s="7"/>
      <c r="CH68" s="7"/>
      <c r="CI68" s="7"/>
      <c r="CJ68" s="7"/>
      <c r="CK68" s="7"/>
      <c r="CL68" s="7"/>
      <c r="CM68" s="7"/>
    </row>
    <row r="69" spans="1:91" ht="15.75" customHeight="1" x14ac:dyDescent="0.2">
      <c r="B69" s="3" t="s">
        <v>55</v>
      </c>
      <c r="C69" s="3">
        <v>0.52</v>
      </c>
      <c r="D69" s="13">
        <f>C69*$D$6+C69</f>
        <v>0.624</v>
      </c>
      <c r="E69" s="8">
        <f>CEILING(D69/($D$4*$D$5),1)</f>
        <v>1</v>
      </c>
      <c r="F69" s="7"/>
      <c r="G69" s="20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6"/>
      <c r="AV69" s="14"/>
      <c r="AW69" s="16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2"/>
      <c r="BI69" s="22"/>
      <c r="BJ69" s="22"/>
      <c r="BK69" s="22"/>
      <c r="BL69" s="22"/>
      <c r="BM69" s="22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47"/>
      <c r="BY69" s="47"/>
      <c r="BZ69" s="47"/>
      <c r="CA69" s="47"/>
      <c r="CB69" s="47"/>
      <c r="CC69" s="47"/>
      <c r="CD69" s="47"/>
      <c r="CE69" s="47"/>
      <c r="CF69" s="47"/>
      <c r="CG69" s="7"/>
      <c r="CH69" s="7"/>
      <c r="CI69" s="7"/>
      <c r="CJ69" s="7"/>
      <c r="CK69" s="7"/>
      <c r="CL69" s="7"/>
      <c r="CM69" s="7"/>
    </row>
    <row r="70" spans="1:91" ht="15.75" customHeight="1" x14ac:dyDescent="0.2">
      <c r="B70" s="5" t="s">
        <v>29</v>
      </c>
      <c r="C70" s="5">
        <v>26.47</v>
      </c>
      <c r="D70" s="13">
        <f>C70*$D$6+C70</f>
        <v>31.763999999999999</v>
      </c>
      <c r="E70" s="8">
        <f t="shared" si="2"/>
        <v>1</v>
      </c>
      <c r="F70" s="7"/>
      <c r="G70" s="20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6"/>
      <c r="AV70" s="14"/>
      <c r="AW70" s="16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2"/>
      <c r="BI70" s="22"/>
      <c r="BJ70" s="22"/>
      <c r="BK70" s="22"/>
      <c r="BL70" s="22"/>
      <c r="BM70" s="22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47"/>
      <c r="BY70" s="47"/>
      <c r="BZ70" s="47"/>
      <c r="CA70" s="47"/>
      <c r="CB70" s="47"/>
      <c r="CC70" s="47"/>
      <c r="CD70" s="47"/>
      <c r="CE70" s="47"/>
      <c r="CF70" s="47"/>
      <c r="CG70" s="7"/>
      <c r="CH70" s="7"/>
      <c r="CI70" s="7"/>
      <c r="CJ70" s="7"/>
      <c r="CK70" s="7"/>
      <c r="CL70" s="7"/>
      <c r="CM70" s="7"/>
    </row>
    <row r="71" spans="1:91" ht="15.75" customHeight="1" x14ac:dyDescent="0.2">
      <c r="B71" s="3" t="s">
        <v>40</v>
      </c>
      <c r="C71" s="3">
        <v>26.11</v>
      </c>
      <c r="D71" s="13">
        <f>C71*$D$6+C71</f>
        <v>31.332000000000001</v>
      </c>
      <c r="E71" s="8">
        <f t="shared" si="2"/>
        <v>1</v>
      </c>
      <c r="F71" s="7"/>
      <c r="G71" s="20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6"/>
      <c r="AV71" s="14"/>
      <c r="AW71" s="16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2"/>
      <c r="BI71" s="22"/>
      <c r="BJ71" s="22"/>
      <c r="BK71" s="22"/>
      <c r="BL71" s="22"/>
      <c r="BM71" s="22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47"/>
      <c r="BY71" s="47"/>
      <c r="BZ71" s="47"/>
      <c r="CA71" s="47"/>
      <c r="CB71" s="47"/>
      <c r="CC71" s="47"/>
      <c r="CD71" s="47"/>
      <c r="CE71" s="47"/>
      <c r="CF71" s="47"/>
      <c r="CG71" s="7"/>
      <c r="CH71" s="7"/>
      <c r="CI71" s="7"/>
      <c r="CJ71" s="7"/>
      <c r="CK71" s="7"/>
      <c r="CL71" s="7"/>
      <c r="CM71" s="7"/>
    </row>
    <row r="72" spans="1:91" ht="15.75" customHeight="1" x14ac:dyDescent="0.2">
      <c r="B72" s="3" t="s">
        <v>41</v>
      </c>
      <c r="C72" s="3">
        <v>21.39</v>
      </c>
      <c r="D72" s="13">
        <f t="shared" si="5"/>
        <v>25.667999999999999</v>
      </c>
      <c r="E72" s="8">
        <f t="shared" si="2"/>
        <v>1</v>
      </c>
      <c r="F72" s="7"/>
      <c r="G72" s="20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6"/>
      <c r="AV72" s="14"/>
      <c r="AW72" s="16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2"/>
      <c r="BI72" s="22"/>
      <c r="BJ72" s="22"/>
      <c r="BK72" s="22"/>
      <c r="BL72" s="22"/>
      <c r="BM72" s="22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47"/>
      <c r="BY72" s="47"/>
      <c r="BZ72" s="47"/>
      <c r="CA72" s="47"/>
      <c r="CB72" s="47"/>
      <c r="CC72" s="47"/>
      <c r="CD72" s="47"/>
      <c r="CE72" s="47"/>
      <c r="CF72" s="47"/>
      <c r="CG72" s="7"/>
      <c r="CH72" s="7"/>
      <c r="CI72" s="7"/>
      <c r="CJ72" s="7"/>
      <c r="CK72" s="7"/>
      <c r="CL72" s="7"/>
      <c r="CM72" s="7"/>
    </row>
    <row r="73" spans="1:91" ht="15.75" customHeight="1" x14ac:dyDescent="0.2">
      <c r="B73" s="3" t="s">
        <v>47</v>
      </c>
      <c r="C73" s="3">
        <v>7.04</v>
      </c>
      <c r="D73" s="13">
        <f t="shared" si="5"/>
        <v>8.4480000000000004</v>
      </c>
      <c r="E73" s="8">
        <f t="shared" si="2"/>
        <v>1</v>
      </c>
      <c r="F73" s="7"/>
      <c r="G73" s="20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6"/>
      <c r="AV73" s="14"/>
      <c r="AW73" s="16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2"/>
      <c r="BI73" s="22"/>
      <c r="BJ73" s="22"/>
      <c r="BK73" s="22"/>
      <c r="BL73" s="22"/>
      <c r="BM73" s="22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47"/>
      <c r="BY73" s="47"/>
      <c r="BZ73" s="47"/>
      <c r="CA73" s="47"/>
      <c r="CB73" s="47"/>
      <c r="CC73" s="47"/>
      <c r="CD73" s="47"/>
      <c r="CE73" s="47"/>
      <c r="CF73" s="47"/>
      <c r="CG73" s="7"/>
      <c r="CH73" s="7"/>
      <c r="CI73" s="7"/>
      <c r="CJ73" s="7"/>
      <c r="CK73" s="7"/>
      <c r="CL73" s="7"/>
      <c r="CM73" s="7"/>
    </row>
    <row r="74" spans="1:91" ht="4.5" customHeight="1" x14ac:dyDescent="0.2">
      <c r="B74" s="3"/>
      <c r="C74" s="3"/>
      <c r="D74" s="13"/>
      <c r="E74" s="8"/>
      <c r="F74" s="7"/>
      <c r="G74" s="23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17"/>
      <c r="BI74" s="17"/>
      <c r="BJ74" s="17"/>
      <c r="BK74" s="17"/>
      <c r="BL74" s="17"/>
      <c r="BM74" s="17"/>
      <c r="BN74" s="7"/>
      <c r="BO74" s="7"/>
      <c r="BP74" s="17"/>
      <c r="BQ74" s="17"/>
      <c r="BR74" s="17"/>
      <c r="BS74" s="17"/>
      <c r="BT74" s="17"/>
      <c r="BU74" s="17"/>
      <c r="BV74" s="17"/>
      <c r="BW74" s="17"/>
      <c r="BX74" s="48"/>
      <c r="BY74" s="48"/>
      <c r="BZ74" s="48"/>
      <c r="CA74" s="48"/>
      <c r="CB74" s="48"/>
      <c r="CC74" s="48"/>
      <c r="CD74" s="48"/>
      <c r="CE74" s="48"/>
      <c r="CF74" s="48"/>
      <c r="CG74" s="17"/>
      <c r="CH74" s="17"/>
      <c r="CI74" s="17"/>
      <c r="CJ74" s="17"/>
      <c r="CK74" s="17"/>
      <c r="CL74" s="17"/>
      <c r="CM74" s="17"/>
    </row>
    <row r="75" spans="1:91" ht="13.5" customHeight="1" x14ac:dyDescent="0.2">
      <c r="A75" s="18" t="s">
        <v>64</v>
      </c>
      <c r="B75" s="3" t="s">
        <v>17</v>
      </c>
      <c r="C75" s="3">
        <v>14.59</v>
      </c>
      <c r="D75" s="13">
        <f t="shared" si="5"/>
        <v>17.507999999999999</v>
      </c>
      <c r="E75" s="8">
        <f t="shared" si="2"/>
        <v>1</v>
      </c>
      <c r="F75" s="7"/>
      <c r="G75" s="20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6"/>
      <c r="AV75" s="14"/>
      <c r="AW75" s="16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2"/>
      <c r="BI75" s="22"/>
      <c r="BJ75" s="22"/>
      <c r="BK75" s="22"/>
      <c r="BL75" s="22"/>
      <c r="BM75" s="22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47"/>
      <c r="BY75" s="47"/>
      <c r="BZ75" s="47"/>
      <c r="CA75" s="47"/>
      <c r="CB75" s="47"/>
      <c r="CC75" s="47"/>
      <c r="CD75" s="47"/>
      <c r="CE75" s="47"/>
      <c r="CF75" s="47"/>
      <c r="CG75" s="7"/>
      <c r="CH75" s="7"/>
      <c r="CI75" s="7"/>
      <c r="CJ75" s="7"/>
      <c r="CK75" s="7"/>
      <c r="CL75" s="7"/>
      <c r="CM75" s="7"/>
    </row>
    <row r="76" spans="1:91" ht="15.75" customHeight="1" x14ac:dyDescent="0.2">
      <c r="B76" s="3" t="s">
        <v>86</v>
      </c>
      <c r="C76" s="3"/>
      <c r="D76" s="13">
        <f t="shared" si="5"/>
        <v>0</v>
      </c>
      <c r="E76" s="8">
        <f t="shared" si="2"/>
        <v>0</v>
      </c>
      <c r="F76" s="7"/>
      <c r="G76" s="20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6"/>
      <c r="AV76" s="14"/>
      <c r="AW76" s="16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2"/>
      <c r="BI76" s="22"/>
      <c r="BJ76" s="22"/>
      <c r="BK76" s="22"/>
      <c r="BL76" s="22"/>
      <c r="BM76" s="22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47"/>
      <c r="BY76" s="47"/>
      <c r="BZ76" s="47"/>
      <c r="CA76" s="47"/>
      <c r="CB76" s="47"/>
      <c r="CC76" s="47"/>
      <c r="CD76" s="47"/>
      <c r="CE76" s="47"/>
      <c r="CF76" s="47"/>
      <c r="CG76" s="7"/>
      <c r="CH76" s="7"/>
      <c r="CI76" s="7"/>
      <c r="CJ76" s="7"/>
      <c r="CK76" s="7"/>
      <c r="CL76" s="7"/>
      <c r="CM76" s="7"/>
    </row>
    <row r="77" spans="1:91" ht="26.25" customHeight="1" x14ac:dyDescent="0.2">
      <c r="B77" s="9" t="s">
        <v>46</v>
      </c>
      <c r="C77" s="3">
        <v>19.11</v>
      </c>
      <c r="D77" s="13">
        <f t="shared" si="5"/>
        <v>22.931999999999999</v>
      </c>
      <c r="E77" s="8">
        <f t="shared" si="2"/>
        <v>1</v>
      </c>
      <c r="F77" s="7"/>
      <c r="G77" s="20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6"/>
      <c r="AV77" s="14"/>
      <c r="AW77" s="16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2"/>
      <c r="BI77" s="22"/>
      <c r="BJ77" s="22"/>
      <c r="BK77" s="22"/>
      <c r="BL77" s="22"/>
      <c r="BM77" s="22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47"/>
      <c r="BY77" s="47"/>
      <c r="BZ77" s="47"/>
      <c r="CA77" s="47"/>
      <c r="CB77" s="47"/>
      <c r="CC77" s="47"/>
      <c r="CD77" s="47"/>
      <c r="CE77" s="47"/>
      <c r="CF77" s="47"/>
      <c r="CG77" s="7"/>
      <c r="CH77" s="7"/>
      <c r="CI77" s="7"/>
      <c r="CJ77" s="7"/>
      <c r="CK77" s="7"/>
      <c r="CL77" s="7"/>
      <c r="CM77" s="7"/>
    </row>
    <row r="78" spans="1:91" ht="27" customHeight="1" x14ac:dyDescent="0.2">
      <c r="B78" s="9" t="s">
        <v>45</v>
      </c>
      <c r="C78" s="9">
        <v>254.45</v>
      </c>
      <c r="D78" s="13">
        <f t="shared" si="5"/>
        <v>305.33999999999997</v>
      </c>
      <c r="E78" s="8">
        <f t="shared" si="2"/>
        <v>5</v>
      </c>
      <c r="F78" s="7"/>
      <c r="G78" s="20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6"/>
      <c r="AV78" s="14"/>
      <c r="AW78" s="16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2"/>
      <c r="BI78" s="22"/>
      <c r="BJ78" s="22"/>
      <c r="BK78" s="22"/>
      <c r="BL78" s="22"/>
      <c r="BM78" s="22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47"/>
      <c r="BY78" s="47"/>
      <c r="BZ78" s="47"/>
      <c r="CA78" s="47"/>
      <c r="CB78" s="47"/>
      <c r="CC78" s="47"/>
      <c r="CD78" s="47"/>
      <c r="CE78" s="47"/>
      <c r="CF78" s="47"/>
      <c r="CG78" s="7"/>
      <c r="CH78" s="7"/>
      <c r="CI78" s="7"/>
      <c r="CJ78" s="7"/>
      <c r="CK78" s="7"/>
      <c r="CL78" s="7"/>
      <c r="CM78" s="7"/>
    </row>
    <row r="79" spans="1:91" ht="4.5" customHeight="1" x14ac:dyDescent="0.2">
      <c r="B79" s="3"/>
      <c r="C79" s="3"/>
      <c r="D79" s="13"/>
      <c r="E79" s="8"/>
      <c r="F79" s="16"/>
      <c r="G79" s="23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4"/>
      <c r="BI79" s="24"/>
      <c r="BJ79" s="24"/>
      <c r="BK79" s="24"/>
      <c r="BL79" s="24"/>
      <c r="BM79" s="24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47"/>
      <c r="BY79" s="47"/>
      <c r="BZ79" s="47"/>
      <c r="CA79" s="47"/>
      <c r="CB79" s="47"/>
      <c r="CC79" s="47"/>
      <c r="CD79" s="47"/>
      <c r="CE79" s="47"/>
      <c r="CF79" s="47"/>
      <c r="CG79" s="7"/>
      <c r="CH79" s="7"/>
      <c r="CI79" s="7"/>
      <c r="CJ79" s="7"/>
      <c r="CK79" s="7"/>
      <c r="CL79" s="7"/>
      <c r="CM79" s="7"/>
    </row>
    <row r="80" spans="1:91" ht="15.75" customHeight="1" x14ac:dyDescent="0.2">
      <c r="A80" t="s">
        <v>65</v>
      </c>
      <c r="B80" s="3" t="s">
        <v>36</v>
      </c>
      <c r="C80" s="3">
        <v>118.49</v>
      </c>
      <c r="D80" s="13">
        <f t="shared" si="5"/>
        <v>142.18799999999999</v>
      </c>
      <c r="E80" s="8">
        <f t="shared" si="2"/>
        <v>3</v>
      </c>
      <c r="F80" s="7"/>
      <c r="G80" s="20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6"/>
      <c r="AV80" s="14"/>
      <c r="AW80" s="16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2"/>
      <c r="BI80" s="22"/>
      <c r="BJ80" s="22"/>
      <c r="BK80" s="22"/>
      <c r="BL80" s="22"/>
      <c r="BM80" s="22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47"/>
      <c r="BY80" s="47"/>
      <c r="BZ80" s="47"/>
      <c r="CA80" s="47"/>
      <c r="CB80" s="47"/>
      <c r="CC80" s="47"/>
      <c r="CD80" s="47"/>
      <c r="CE80" s="47"/>
      <c r="CF80" s="47"/>
      <c r="CG80" s="7"/>
      <c r="CH80" s="7"/>
      <c r="CI80" s="7"/>
      <c r="CJ80" s="7"/>
      <c r="CK80" s="7"/>
      <c r="CL80" s="7"/>
      <c r="CM80" s="7"/>
    </row>
    <row r="81" spans="1:91" ht="15.75" customHeight="1" x14ac:dyDescent="0.2">
      <c r="B81" s="4" t="s">
        <v>66</v>
      </c>
      <c r="C81" s="4">
        <v>7.8</v>
      </c>
      <c r="D81" s="13">
        <f t="shared" si="5"/>
        <v>9.36</v>
      </c>
      <c r="E81" s="8">
        <f t="shared" ref="E81:E89" si="6">CEILING(D81/($D$4*$D$5),1)</f>
        <v>1</v>
      </c>
      <c r="F81" s="7"/>
      <c r="G81" s="20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6"/>
      <c r="AV81" s="14"/>
      <c r="AW81" s="16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2"/>
      <c r="BI81" s="22"/>
      <c r="BJ81" s="22"/>
      <c r="BK81" s="22"/>
      <c r="BL81" s="22"/>
      <c r="BM81" s="22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47"/>
      <c r="BY81" s="47"/>
      <c r="BZ81" s="47"/>
      <c r="CA81" s="47"/>
      <c r="CB81" s="47"/>
      <c r="CC81" s="47"/>
      <c r="CD81" s="47"/>
      <c r="CE81" s="47"/>
      <c r="CF81" s="47"/>
      <c r="CG81" s="7"/>
      <c r="CH81" s="7"/>
      <c r="CI81" s="7"/>
      <c r="CJ81" s="7"/>
      <c r="CK81" s="7"/>
      <c r="CL81" s="7"/>
      <c r="CM81" s="7"/>
    </row>
    <row r="82" spans="1:91" ht="15.75" customHeight="1" x14ac:dyDescent="0.2">
      <c r="B82" s="4" t="s">
        <v>48</v>
      </c>
      <c r="C82" s="4">
        <v>85.49</v>
      </c>
      <c r="D82" s="13">
        <f t="shared" si="5"/>
        <v>102.58799999999999</v>
      </c>
      <c r="E82" s="8">
        <f t="shared" si="6"/>
        <v>2</v>
      </c>
      <c r="F82" s="7"/>
      <c r="G82" s="20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6"/>
      <c r="AV82" s="14"/>
      <c r="AW82" s="16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2"/>
      <c r="BI82" s="22"/>
      <c r="BJ82" s="22"/>
      <c r="BK82" s="22"/>
      <c r="BL82" s="22"/>
      <c r="BM82" s="22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47"/>
      <c r="BY82" s="47"/>
      <c r="BZ82" s="47"/>
      <c r="CA82" s="47"/>
      <c r="CB82" s="47"/>
      <c r="CC82" s="47"/>
      <c r="CD82" s="47"/>
      <c r="CE82" s="47"/>
      <c r="CF82" s="47"/>
      <c r="CG82" s="7"/>
      <c r="CH82" s="7"/>
      <c r="CI82" s="7"/>
      <c r="CJ82" s="7"/>
      <c r="CK82" s="7"/>
      <c r="CL82" s="7"/>
      <c r="CM82" s="7"/>
    </row>
    <row r="83" spans="1:91" ht="15.75" customHeight="1" x14ac:dyDescent="0.2">
      <c r="B83" s="4" t="s">
        <v>84</v>
      </c>
      <c r="C83" s="4">
        <v>27.81</v>
      </c>
      <c r="D83" s="13">
        <f t="shared" si="5"/>
        <v>33.372</v>
      </c>
      <c r="E83" s="8">
        <f t="shared" si="6"/>
        <v>1</v>
      </c>
      <c r="F83" s="7"/>
      <c r="G83" s="20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6"/>
      <c r="AV83" s="14"/>
      <c r="AW83" s="16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2"/>
      <c r="BI83" s="22"/>
      <c r="BJ83" s="22"/>
      <c r="BK83" s="22"/>
      <c r="BL83" s="22"/>
      <c r="BM83" s="22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47"/>
      <c r="BY83" s="47"/>
      <c r="BZ83" s="47"/>
      <c r="CA83" s="47"/>
      <c r="CB83" s="47"/>
      <c r="CC83" s="47"/>
      <c r="CD83" s="47"/>
      <c r="CE83" s="47"/>
      <c r="CF83" s="47"/>
      <c r="CG83" s="7"/>
      <c r="CH83" s="7"/>
      <c r="CI83" s="7"/>
      <c r="CJ83" s="7"/>
      <c r="CK83" s="7"/>
      <c r="CL83" s="7"/>
      <c r="CM83" s="7"/>
    </row>
    <row r="84" spans="1:91" ht="15.75" customHeight="1" x14ac:dyDescent="0.2">
      <c r="B84" s="4" t="s">
        <v>49</v>
      </c>
      <c r="C84" s="4">
        <v>219.45</v>
      </c>
      <c r="D84" s="13">
        <f t="shared" si="5"/>
        <v>263.33999999999997</v>
      </c>
      <c r="E84" s="8">
        <f t="shared" si="6"/>
        <v>5</v>
      </c>
      <c r="F84" s="7"/>
      <c r="G84" s="20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6"/>
      <c r="AV84" s="14"/>
      <c r="AW84" s="16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2"/>
      <c r="BI84" s="22"/>
      <c r="BJ84" s="22"/>
      <c r="BK84" s="22"/>
      <c r="BL84" s="22"/>
      <c r="BM84" s="22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47"/>
      <c r="BY84" s="47"/>
      <c r="BZ84" s="47"/>
      <c r="CA84" s="47"/>
      <c r="CB84" s="47"/>
      <c r="CC84" s="47"/>
      <c r="CD84" s="47"/>
      <c r="CE84" s="47"/>
      <c r="CF84" s="47"/>
      <c r="CG84" s="7"/>
      <c r="CH84" s="7"/>
      <c r="CI84" s="7"/>
      <c r="CJ84" s="7"/>
      <c r="CK84" s="7"/>
      <c r="CL84" s="7"/>
      <c r="CM84" s="7"/>
    </row>
    <row r="85" spans="1:91" ht="15.75" customHeight="1" x14ac:dyDescent="0.2">
      <c r="B85" s="4" t="s">
        <v>50</v>
      </c>
      <c r="C85" s="4">
        <v>311.2</v>
      </c>
      <c r="D85" s="13">
        <f t="shared" si="5"/>
        <v>373.44</v>
      </c>
      <c r="E85" s="8">
        <f t="shared" si="6"/>
        <v>6</v>
      </c>
      <c r="F85" s="7"/>
      <c r="G85" s="20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6"/>
      <c r="AV85" s="14"/>
      <c r="AW85" s="16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2"/>
      <c r="BI85" s="22"/>
      <c r="BJ85" s="22"/>
      <c r="BK85" s="22"/>
      <c r="BL85" s="22"/>
      <c r="BM85" s="22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47"/>
      <c r="BY85" s="47"/>
      <c r="BZ85" s="47"/>
      <c r="CA85" s="47"/>
      <c r="CB85" s="47"/>
      <c r="CC85" s="47"/>
      <c r="CD85" s="47"/>
      <c r="CE85" s="47"/>
      <c r="CF85" s="47"/>
      <c r="CG85" s="7"/>
      <c r="CH85" s="7"/>
      <c r="CI85" s="7"/>
      <c r="CJ85" s="7"/>
      <c r="CK85" s="7"/>
      <c r="CL85" s="7"/>
      <c r="CM85" s="7"/>
    </row>
    <row r="86" spans="1:91" ht="15.75" customHeight="1" x14ac:dyDescent="0.2">
      <c r="B86" s="4" t="s">
        <v>51</v>
      </c>
      <c r="C86" s="4">
        <f>59.74+11.21</f>
        <v>70.95</v>
      </c>
      <c r="D86" s="13">
        <f t="shared" si="5"/>
        <v>85.14</v>
      </c>
      <c r="E86" s="8">
        <f t="shared" si="6"/>
        <v>2</v>
      </c>
      <c r="F86" s="7"/>
      <c r="G86" s="20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6"/>
      <c r="AV86" s="14"/>
      <c r="AW86" s="16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2"/>
      <c r="BI86" s="22"/>
      <c r="BJ86" s="22"/>
      <c r="BK86" s="22"/>
      <c r="BL86" s="22"/>
      <c r="BM86" s="22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47"/>
      <c r="BY86" s="47"/>
      <c r="BZ86" s="47"/>
      <c r="CA86" s="47"/>
      <c r="CB86" s="47"/>
      <c r="CC86" s="47"/>
      <c r="CD86" s="47"/>
      <c r="CE86" s="47"/>
      <c r="CF86" s="47"/>
      <c r="CG86" s="7"/>
      <c r="CH86" s="7"/>
      <c r="CI86" s="7"/>
      <c r="CJ86" s="7"/>
      <c r="CK86" s="7"/>
      <c r="CL86" s="7"/>
      <c r="CM86" s="7"/>
    </row>
    <row r="87" spans="1:91" ht="15.75" customHeight="1" x14ac:dyDescent="0.2">
      <c r="B87" s="4" t="s">
        <v>52</v>
      </c>
      <c r="C87" s="4">
        <v>39.82</v>
      </c>
      <c r="D87" s="13">
        <f t="shared" si="5"/>
        <v>47.783999999999999</v>
      </c>
      <c r="E87" s="8">
        <f t="shared" si="6"/>
        <v>1</v>
      </c>
      <c r="F87" s="7"/>
      <c r="G87" s="20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6"/>
      <c r="AV87" s="14"/>
      <c r="AW87" s="16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2"/>
      <c r="BI87" s="22"/>
      <c r="BJ87" s="22"/>
      <c r="BK87" s="22"/>
      <c r="BL87" s="22"/>
      <c r="BM87" s="22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47"/>
      <c r="BY87" s="47"/>
      <c r="BZ87" s="47"/>
      <c r="CA87" s="47"/>
      <c r="CB87" s="47"/>
      <c r="CC87" s="47"/>
      <c r="CD87" s="47"/>
      <c r="CE87" s="47"/>
      <c r="CF87" s="47"/>
      <c r="CG87" s="7"/>
      <c r="CH87" s="7"/>
      <c r="CI87" s="7"/>
      <c r="CJ87" s="7"/>
      <c r="CK87" s="7"/>
      <c r="CL87" s="7"/>
      <c r="CM87" s="7"/>
    </row>
    <row r="88" spans="1:91" ht="15.75" customHeight="1" x14ac:dyDescent="0.2">
      <c r="B88" s="3" t="s">
        <v>42</v>
      </c>
      <c r="C88" s="3">
        <v>24.63</v>
      </c>
      <c r="D88" s="13">
        <f t="shared" si="5"/>
        <v>29.555999999999997</v>
      </c>
      <c r="E88" s="8">
        <f t="shared" si="6"/>
        <v>1</v>
      </c>
      <c r="F88" s="7"/>
      <c r="G88" s="20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6"/>
      <c r="AV88" s="14"/>
      <c r="AW88" s="16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2"/>
      <c r="BI88" s="22"/>
      <c r="BJ88" s="22"/>
      <c r="BK88" s="22"/>
      <c r="BL88" s="22"/>
      <c r="BM88" s="22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47"/>
      <c r="BY88" s="47"/>
      <c r="BZ88" s="47"/>
      <c r="CA88" s="47"/>
      <c r="CB88" s="47"/>
      <c r="CC88" s="47"/>
      <c r="CD88" s="47"/>
      <c r="CE88" s="47"/>
      <c r="CF88" s="47"/>
      <c r="CG88" s="7"/>
      <c r="CH88" s="7"/>
      <c r="CI88" s="7"/>
      <c r="CJ88" s="7"/>
      <c r="CK88" s="7"/>
      <c r="CL88" s="7"/>
      <c r="CM88" s="7"/>
    </row>
    <row r="89" spans="1:91" ht="15.75" customHeight="1" x14ac:dyDescent="0.2">
      <c r="B89" s="3" t="s">
        <v>44</v>
      </c>
      <c r="C89" s="3">
        <v>98.26</v>
      </c>
      <c r="D89" s="13">
        <f t="shared" si="5"/>
        <v>117.91200000000001</v>
      </c>
      <c r="E89" s="8">
        <f t="shared" si="6"/>
        <v>2</v>
      </c>
      <c r="F89" s="7"/>
      <c r="G89" s="20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6"/>
      <c r="AV89" s="14"/>
      <c r="AW89" s="16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2"/>
      <c r="BI89" s="22"/>
      <c r="BJ89" s="22"/>
      <c r="BK89" s="22"/>
      <c r="BL89" s="22"/>
      <c r="BM89" s="22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47"/>
      <c r="BY89" s="47"/>
      <c r="BZ89" s="47"/>
      <c r="CA89" s="47"/>
      <c r="CB89" s="47"/>
      <c r="CC89" s="47"/>
      <c r="CD89" s="47"/>
      <c r="CE89" s="47"/>
      <c r="CF89" s="47"/>
      <c r="CG89" s="7"/>
      <c r="CH89" s="7"/>
      <c r="CI89" s="7"/>
      <c r="CJ89" s="7"/>
      <c r="CK89" s="7"/>
      <c r="CL89" s="7"/>
      <c r="CM89" s="7"/>
    </row>
    <row r="90" spans="1:91" x14ac:dyDescent="0.2">
      <c r="B90" s="4" t="s">
        <v>85</v>
      </c>
      <c r="E90" s="8">
        <f>SUM(E9:E89)/30</f>
        <v>5.6</v>
      </c>
      <c r="F90" s="17"/>
      <c r="G90" s="20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6"/>
      <c r="AV90" s="14"/>
      <c r="AW90" s="16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2"/>
      <c r="BI90" s="22"/>
      <c r="BJ90" s="22"/>
      <c r="BK90" s="22"/>
      <c r="BL90" s="22"/>
      <c r="BM90" s="22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47"/>
      <c r="BY90" s="47"/>
      <c r="BZ90" s="47"/>
      <c r="CA90" s="47"/>
      <c r="CB90" s="47"/>
      <c r="CC90" s="47"/>
      <c r="CD90" s="47"/>
      <c r="CE90" s="47"/>
      <c r="CF90" s="47"/>
      <c r="CG90" s="7"/>
      <c r="CH90" s="7"/>
      <c r="CI90" s="7"/>
      <c r="CJ90" s="7"/>
      <c r="CK90" s="7"/>
      <c r="CL90" s="7"/>
      <c r="CM90" s="7"/>
    </row>
    <row r="94" spans="1:91" ht="32.25" customHeight="1" x14ac:dyDescent="0.2">
      <c r="A94" s="40" t="s">
        <v>89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</row>
  </sheetData>
  <mergeCells count="55">
    <mergeCell ref="BX7:BY7"/>
    <mergeCell ref="BZ7:CA7"/>
    <mergeCell ref="CB7:CC7"/>
    <mergeCell ref="CD7:CE7"/>
    <mergeCell ref="BX6:CE6"/>
    <mergeCell ref="BN6:BW6"/>
    <mergeCell ref="BN7:BO7"/>
    <mergeCell ref="BH7:BI7"/>
    <mergeCell ref="BJ7:BK7"/>
    <mergeCell ref="BL7:BM7"/>
    <mergeCell ref="BP7:BQ7"/>
    <mergeCell ref="BR7:BS7"/>
    <mergeCell ref="BT7:BU7"/>
    <mergeCell ref="BV7:BW7"/>
    <mergeCell ref="A94:CE94"/>
    <mergeCell ref="AP7:AQ7"/>
    <mergeCell ref="BB7:BC7"/>
    <mergeCell ref="BD7:BE7"/>
    <mergeCell ref="AR7:AS7"/>
    <mergeCell ref="AT7:AU7"/>
    <mergeCell ref="AV7:AW7"/>
    <mergeCell ref="AX7:AY7"/>
    <mergeCell ref="AZ7:BA7"/>
    <mergeCell ref="T7:U7"/>
    <mergeCell ref="AH7:AI7"/>
    <mergeCell ref="AJ7:AK7"/>
    <mergeCell ref="AL7:AM7"/>
    <mergeCell ref="AN7:AO7"/>
    <mergeCell ref="A6:B7"/>
    <mergeCell ref="F7:G7"/>
    <mergeCell ref="H7:I7"/>
    <mergeCell ref="J7:K7"/>
    <mergeCell ref="L7:M7"/>
    <mergeCell ref="F6:M6"/>
    <mergeCell ref="N6:V6"/>
    <mergeCell ref="N7:O7"/>
    <mergeCell ref="P7:Q7"/>
    <mergeCell ref="R7:S7"/>
    <mergeCell ref="W6:AD6"/>
    <mergeCell ref="AE6:AM6"/>
    <mergeCell ref="BF7:BG7"/>
    <mergeCell ref="BF6:BM6"/>
    <mergeCell ref="V7:W7"/>
    <mergeCell ref="X7:Y7"/>
    <mergeCell ref="Z7:AA7"/>
    <mergeCell ref="AB7:AC7"/>
    <mergeCell ref="AD7:AE7"/>
    <mergeCell ref="AF7:AG7"/>
    <mergeCell ref="AN6:AW6"/>
    <mergeCell ref="AX6:BE6"/>
    <mergeCell ref="CF6:CM6"/>
    <mergeCell ref="CF7:CG7"/>
    <mergeCell ref="CH7:CI7"/>
    <mergeCell ref="CJ7:CK7"/>
    <mergeCell ref="CL7:CM7"/>
  </mergeCells>
  <phoneticPr fontId="4" type="noConversion"/>
  <pageMargins left="0.27559055118110237" right="0.19685039370078741" top="0.47244094488188981" bottom="0.35433070866141736" header="0.23622047244094491" footer="0.11811023622047245"/>
  <pageSetup paperSize="8" scale="42" orientation="landscape" useFirstPageNumber="1" r:id="rId1"/>
  <headerFooter alignWithMargins="0"/>
  <rowBreaks count="1" manualBreakCount="1">
    <brk id="68" max="9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smudla mac</cp:lastModifiedBy>
  <cp:revision>1</cp:revision>
  <cp:lastPrinted>2025-08-06T08:30:04Z</cp:lastPrinted>
  <dcterms:created xsi:type="dcterms:W3CDTF">2010-09-30T06:52:26Z</dcterms:created>
  <dcterms:modified xsi:type="dcterms:W3CDTF">2026-01-05T10:51:45Z</dcterms:modified>
</cp:coreProperties>
</file>