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ávrh rozpočtu města Humpolce na rok 2025 - E-JEDNANÍ\"/>
    </mc:Choice>
  </mc:AlternateContent>
  <bookViews>
    <workbookView xWindow="0" yWindow="0" windowWidth="20490" windowHeight="7155"/>
  </bookViews>
  <sheets>
    <sheet name="Odpisový plán" sheetId="1" r:id="rId1"/>
    <sheet name="Tabulka členění odpisů" sheetId="2" r:id="rId2"/>
    <sheet name="Lis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D29" i="1"/>
  <c r="G29" i="1"/>
  <c r="H29" i="1"/>
  <c r="H25" i="1" l="1"/>
  <c r="D8" i="2" l="1"/>
  <c r="D9" i="2"/>
  <c r="D10" i="2"/>
  <c r="D11" i="2"/>
  <c r="D12" i="2"/>
  <c r="D13" i="2"/>
  <c r="D14" i="2"/>
  <c r="D15" i="2"/>
  <c r="D16" i="2"/>
  <c r="D21" i="2"/>
  <c r="D22" i="2"/>
  <c r="D25" i="2"/>
  <c r="D27" i="2"/>
  <c r="D40" i="1" s="1"/>
  <c r="D5" i="2"/>
  <c r="E26" i="2"/>
  <c r="E29" i="2" s="1"/>
  <c r="D39" i="1" s="1"/>
  <c r="C28" i="2"/>
  <c r="D28" i="2" s="1"/>
  <c r="C26" i="2"/>
  <c r="D26" i="2" l="1"/>
  <c r="D29" i="2" s="1"/>
  <c r="D38" i="1" s="1"/>
  <c r="C29" i="2"/>
  <c r="G33" i="1" l="1"/>
  <c r="E33" i="1"/>
  <c r="E35" i="1" s="1"/>
  <c r="D33" i="1"/>
  <c r="I32" i="1"/>
  <c r="H31" i="1"/>
  <c r="I31" i="1" s="1"/>
  <c r="D35" i="1" l="1"/>
  <c r="G35" i="1"/>
  <c r="D37" i="1" s="1"/>
  <c r="I33" i="1"/>
  <c r="H33" i="1"/>
  <c r="H35" i="1"/>
  <c r="I36" i="1"/>
  <c r="I35" i="1"/>
  <c r="H9" i="1"/>
  <c r="I9" i="1"/>
  <c r="I29" i="1"/>
</calcChain>
</file>

<file path=xl/sharedStrings.xml><?xml version="1.0" encoding="utf-8"?>
<sst xmlns="http://schemas.openxmlformats.org/spreadsheetml/2006/main" count="147" uniqueCount="84">
  <si>
    <t>Organizace:</t>
  </si>
  <si>
    <t>Základní umělecká škola Gustava Mahlera Humpolec</t>
  </si>
  <si>
    <t>Školní 701,396 01 Humpolec</t>
  </si>
  <si>
    <t>IČO:62540114</t>
  </si>
  <si>
    <t>Inventární číslo</t>
  </si>
  <si>
    <t>Název majetku</t>
  </si>
  <si>
    <t>Pořizovací cena</t>
  </si>
  <si>
    <t>Doba odpisování</t>
  </si>
  <si>
    <t>C 67</t>
  </si>
  <si>
    <t>Elektrická keramická pec</t>
  </si>
  <si>
    <t>10 let</t>
  </si>
  <si>
    <t>C 103</t>
  </si>
  <si>
    <t xml:space="preserve">Výukový systém pro záznam hudby </t>
  </si>
  <si>
    <t>15 let</t>
  </si>
  <si>
    <t>C 109</t>
  </si>
  <si>
    <t>Ozvučovací aparatura pro dechový orchestr</t>
  </si>
  <si>
    <t>C 118</t>
  </si>
  <si>
    <t xml:space="preserve">Adams tympány universal měď  26´ A 29´ </t>
  </si>
  <si>
    <t>20 let</t>
  </si>
  <si>
    <t>C 129</t>
  </si>
  <si>
    <t>Cemballo -italský virginal</t>
  </si>
  <si>
    <t>C 134 a)</t>
  </si>
  <si>
    <t>C134 b)</t>
  </si>
  <si>
    <t>Odvlhčovač Drymat</t>
  </si>
  <si>
    <t>C 181</t>
  </si>
  <si>
    <t>Bezdrátové pokrytí školy -datová síť</t>
  </si>
  <si>
    <t>C 184</t>
  </si>
  <si>
    <t>Zabezpečovací kamerový systém školy</t>
  </si>
  <si>
    <t>C 186</t>
  </si>
  <si>
    <t xml:space="preserve">Keyboard Yamaha Genos </t>
  </si>
  <si>
    <t>C 195</t>
  </si>
  <si>
    <t>Bicí souprava</t>
  </si>
  <si>
    <t>C 196</t>
  </si>
  <si>
    <t>Multiboard Edu 75</t>
  </si>
  <si>
    <t>7 let</t>
  </si>
  <si>
    <t>MROP 1</t>
  </si>
  <si>
    <t>MROP 2</t>
  </si>
  <si>
    <t>MROP 3</t>
  </si>
  <si>
    <t>Vybavení interiéru -půdní vestavba</t>
  </si>
  <si>
    <t>Ozvučení a nahrávací studio- půdní vestavba</t>
  </si>
  <si>
    <t>CELKEM</t>
  </si>
  <si>
    <t>ÚČET 022- SMV A SOUBORY MV</t>
  </si>
  <si>
    <t>BU 1</t>
  </si>
  <si>
    <t>80 let</t>
  </si>
  <si>
    <t>Budova školy-svěřená od zřizovatele 100 % oprávky</t>
  </si>
  <si>
    <t>Technické zhodnocení budovy</t>
  </si>
  <si>
    <t>ÚČET 021-BUDOVY</t>
  </si>
  <si>
    <t>ÚČET 021 +022</t>
  </si>
  <si>
    <t>Celkem odpisy za rok 2020</t>
  </si>
  <si>
    <t>a) účet 401</t>
  </si>
  <si>
    <t>b) účet 403</t>
  </si>
  <si>
    <t>Roční odvod odpisů zřizovateli</t>
  </si>
  <si>
    <t>Klavírní křídlo -půdní vestavba</t>
  </si>
  <si>
    <t>účet 082</t>
  </si>
  <si>
    <t>účet 081</t>
  </si>
  <si>
    <t>082+081</t>
  </si>
  <si>
    <t>Datum zařazení do užívání</t>
  </si>
  <si>
    <t>TABULKA ČLENĚNÍ ODPISŮ VLASTNÍ ZDROJE A TRANSFERY 2020</t>
  </si>
  <si>
    <t>MOVITÉ VĚCI A SOUBORY MOVITÝCH VĚCÍ</t>
  </si>
  <si>
    <t xml:space="preserve">CELKEM </t>
  </si>
  <si>
    <t>BUDOVY + SMV</t>
  </si>
  <si>
    <t xml:space="preserve">Vlastní zdroje </t>
  </si>
  <si>
    <t>Transfer</t>
  </si>
  <si>
    <t>Budova školy-svěřená od zřizovatele + technická zhodnocení</t>
  </si>
  <si>
    <t xml:space="preserve">BUDOVY </t>
  </si>
  <si>
    <t>Optická síť</t>
  </si>
  <si>
    <t>Optická sít</t>
  </si>
  <si>
    <t>C 197</t>
  </si>
  <si>
    <t xml:space="preserve"> </t>
  </si>
  <si>
    <t>Odpisový plán na rok 2022</t>
  </si>
  <si>
    <t>C 217</t>
  </si>
  <si>
    <t>Klavír Hoffman T 161</t>
  </si>
  <si>
    <t>C 220</t>
  </si>
  <si>
    <t>Saxofon Baryton 400</t>
  </si>
  <si>
    <t>Saxofon baryton 400</t>
  </si>
  <si>
    <t>Oprávky k 31.12.2024</t>
  </si>
  <si>
    <t>Kuchyňský kout</t>
  </si>
  <si>
    <t>C 245</t>
  </si>
  <si>
    <t>C 246</t>
  </si>
  <si>
    <t>Vestavěná skříň</t>
  </si>
  <si>
    <t>Odpis celkem 2024</t>
  </si>
  <si>
    <t>rok 2025</t>
  </si>
  <si>
    <t>Zůstatková cena k 31.12.2025</t>
  </si>
  <si>
    <t>Odpis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</si>
</sst>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/>
    <xf numFmtId="0" fontId="4" fillId="0" borderId="1" xfId="0" applyFont="1" applyBorder="1"/>
    <xf numFmtId="44" fontId="0" fillId="0" borderId="0" xfId="0" applyNumberFormat="1"/>
    <xf numFmtId="44" fontId="4" fillId="0" borderId="1" xfId="0" applyNumberFormat="1" applyFont="1" applyBorder="1" applyAlignment="1">
      <alignment horizontal="center"/>
    </xf>
    <xf numFmtId="0" fontId="1" fillId="0" borderId="0" xfId="0" applyFont="1"/>
    <xf numFmtId="0" fontId="4" fillId="0" borderId="3" xfId="0" applyFont="1" applyBorder="1" applyAlignment="1">
      <alignment horizontal="center"/>
    </xf>
    <xf numFmtId="14" fontId="4" fillId="0" borderId="3" xfId="0" applyNumberFormat="1" applyFont="1" applyBorder="1"/>
    <xf numFmtId="0" fontId="4" fillId="0" borderId="3" xfId="0" applyFont="1" applyBorder="1" applyAlignment="1">
      <alignment wrapText="1"/>
    </xf>
    <xf numFmtId="4" fontId="4" fillId="0" borderId="3" xfId="0" applyNumberFormat="1" applyFont="1" applyBorder="1"/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/>
    <xf numFmtId="4" fontId="4" fillId="0" borderId="2" xfId="0" applyNumberFormat="1" applyFont="1" applyBorder="1"/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/>
    <xf numFmtId="0" fontId="4" fillId="0" borderId="5" xfId="0" applyFont="1" applyBorder="1" applyAlignment="1">
      <alignment wrapText="1"/>
    </xf>
    <xf numFmtId="4" fontId="4" fillId="0" borderId="5" xfId="0" applyNumberFormat="1" applyFont="1" applyBorder="1"/>
    <xf numFmtId="0" fontId="4" fillId="0" borderId="3" xfId="0" applyFont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wrapText="1"/>
    </xf>
    <xf numFmtId="0" fontId="4" fillId="0" borderId="5" xfId="0" applyFont="1" applyBorder="1"/>
    <xf numFmtId="0" fontId="3" fillId="2" borderId="7" xfId="0" applyFont="1" applyFill="1" applyBorder="1"/>
    <xf numFmtId="4" fontId="3" fillId="2" borderId="7" xfId="0" applyNumberFormat="1" applyFont="1" applyFill="1" applyBorder="1"/>
    <xf numFmtId="0" fontId="3" fillId="2" borderId="7" xfId="0" applyFont="1" applyFill="1" applyBorder="1" applyAlignment="1">
      <alignment horizontal="center"/>
    </xf>
    <xf numFmtId="4" fontId="3" fillId="2" borderId="8" xfId="0" applyNumberFormat="1" applyFont="1" applyFill="1" applyBorder="1"/>
    <xf numFmtId="0" fontId="0" fillId="0" borderId="9" xfId="0" applyBorder="1" applyAlignment="1">
      <alignment horizontal="center"/>
    </xf>
    <xf numFmtId="0" fontId="0" fillId="0" borderId="9" xfId="0" applyBorder="1"/>
    <xf numFmtId="4" fontId="0" fillId="0" borderId="9" xfId="0" applyNumberFormat="1" applyBorder="1"/>
    <xf numFmtId="4" fontId="3" fillId="0" borderId="3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4" fontId="6" fillId="0" borderId="0" xfId="0" applyNumberFormat="1" applyFont="1"/>
    <xf numFmtId="0" fontId="0" fillId="0" borderId="1" xfId="0" applyBorder="1"/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4" fontId="3" fillId="0" borderId="5" xfId="0" applyNumberFormat="1" applyFont="1" applyBorder="1"/>
    <xf numFmtId="0" fontId="7" fillId="3" borderId="6" xfId="0" applyFont="1" applyFill="1" applyBorder="1"/>
    <xf numFmtId="0" fontId="7" fillId="3" borderId="7" xfId="0" applyFont="1" applyFill="1" applyBorder="1"/>
    <xf numFmtId="4" fontId="7" fillId="3" borderId="7" xfId="0" applyNumberFormat="1" applyFont="1" applyFill="1" applyBorder="1"/>
    <xf numFmtId="4" fontId="7" fillId="3" borderId="8" xfId="0" applyNumberFormat="1" applyFont="1" applyFill="1" applyBorder="1"/>
    <xf numFmtId="0" fontId="4" fillId="2" borderId="7" xfId="0" applyFont="1" applyFill="1" applyBorder="1"/>
    <xf numFmtId="4" fontId="5" fillId="2" borderId="10" xfId="0" applyNumberFormat="1" applyFont="1" applyFill="1" applyBorder="1"/>
    <xf numFmtId="4" fontId="5" fillId="2" borderId="7" xfId="0" applyNumberFormat="1" applyFont="1" applyFill="1" applyBorder="1"/>
    <xf numFmtId="44" fontId="5" fillId="2" borderId="7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/>
    <xf numFmtId="0" fontId="7" fillId="3" borderId="4" xfId="0" applyFont="1" applyFill="1" applyBorder="1" applyAlignment="1">
      <alignment wrapText="1"/>
    </xf>
    <xf numFmtId="4" fontId="7" fillId="3" borderId="4" xfId="0" applyNumberFormat="1" applyFont="1" applyFill="1" applyBorder="1"/>
    <xf numFmtId="4" fontId="1" fillId="0" borderId="0" xfId="0" applyNumberFormat="1" applyFont="1"/>
    <xf numFmtId="0" fontId="4" fillId="0" borderId="9" xfId="0" applyFont="1" applyBorder="1" applyAlignment="1">
      <alignment horizontal="center"/>
    </xf>
    <xf numFmtId="14" fontId="4" fillId="0" borderId="9" xfId="0" applyNumberFormat="1" applyFont="1" applyBorder="1"/>
    <xf numFmtId="4" fontId="4" fillId="0" borderId="9" xfId="0" applyNumberFormat="1" applyFont="1" applyBorder="1"/>
    <xf numFmtId="0" fontId="3" fillId="0" borderId="9" xfId="0" applyFont="1" applyBorder="1" applyAlignment="1">
      <alignment wrapText="1"/>
    </xf>
    <xf numFmtId="4" fontId="3" fillId="0" borderId="9" xfId="0" applyNumberFormat="1" applyFont="1" applyBorder="1"/>
    <xf numFmtId="4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topLeftCell="A31" workbookViewId="0">
      <selection activeCell="E40" sqref="E40"/>
    </sheetView>
  </sheetViews>
  <sheetFormatPr defaultRowHeight="15" x14ac:dyDescent="0.25"/>
  <cols>
    <col min="1" max="1" width="9.85546875" customWidth="1"/>
    <col min="2" max="2" width="9.85546875" bestFit="1" customWidth="1"/>
    <col min="3" max="3" width="20.42578125" customWidth="1"/>
    <col min="4" max="4" width="15.5703125" customWidth="1"/>
    <col min="5" max="5" width="13.140625" customWidth="1"/>
    <col min="6" max="6" width="12" customWidth="1"/>
    <col min="7" max="7" width="13" customWidth="1"/>
    <col min="8" max="8" width="13.85546875" customWidth="1"/>
    <col min="9" max="9" width="16.85546875" customWidth="1"/>
  </cols>
  <sheetData>
    <row r="1" spans="1:9" ht="18.75" x14ac:dyDescent="0.3">
      <c r="A1" s="57" t="s">
        <v>68</v>
      </c>
      <c r="B1" s="58"/>
      <c r="C1" s="57" t="s">
        <v>69</v>
      </c>
      <c r="D1" t="s">
        <v>81</v>
      </c>
    </row>
    <row r="2" spans="1:9" x14ac:dyDescent="0.25">
      <c r="A2" t="s">
        <v>0</v>
      </c>
      <c r="C2" t="s">
        <v>1</v>
      </c>
    </row>
    <row r="3" spans="1:9" x14ac:dyDescent="0.25">
      <c r="C3" t="s">
        <v>2</v>
      </c>
    </row>
    <row r="4" spans="1:9" x14ac:dyDescent="0.25">
      <c r="C4" t="s">
        <v>3</v>
      </c>
    </row>
    <row r="6" spans="1:9" x14ac:dyDescent="0.25">
      <c r="E6" s="13"/>
      <c r="G6" s="13"/>
      <c r="H6" s="13"/>
      <c r="I6" s="13"/>
    </row>
    <row r="7" spans="1:9" ht="60" x14ac:dyDescent="0.25">
      <c r="A7" s="59" t="s">
        <v>4</v>
      </c>
      <c r="B7" s="59" t="s">
        <v>56</v>
      </c>
      <c r="C7" s="60" t="s">
        <v>5</v>
      </c>
      <c r="D7" s="60" t="s">
        <v>6</v>
      </c>
      <c r="E7" s="59" t="s">
        <v>75</v>
      </c>
      <c r="F7" s="59" t="s">
        <v>7</v>
      </c>
      <c r="G7" s="59" t="s">
        <v>83</v>
      </c>
      <c r="H7" s="59" t="s">
        <v>75</v>
      </c>
      <c r="I7" s="59" t="s">
        <v>82</v>
      </c>
    </row>
    <row r="8" spans="1:9" x14ac:dyDescent="0.25">
      <c r="A8" s="4"/>
      <c r="B8" s="4"/>
      <c r="C8" s="5"/>
      <c r="D8" s="5"/>
      <c r="E8" s="4"/>
      <c r="F8" s="4"/>
      <c r="G8" s="4"/>
      <c r="H8" s="4"/>
      <c r="I8" s="4"/>
    </row>
    <row r="9" spans="1:9" ht="26.25" x14ac:dyDescent="0.25">
      <c r="A9" s="6" t="s">
        <v>8</v>
      </c>
      <c r="B9" s="7">
        <v>37072</v>
      </c>
      <c r="C9" s="8" t="s">
        <v>9</v>
      </c>
      <c r="D9" s="9">
        <v>63720</v>
      </c>
      <c r="E9" s="9">
        <v>63720</v>
      </c>
      <c r="F9" s="6" t="s">
        <v>10</v>
      </c>
      <c r="G9" s="9">
        <v>0</v>
      </c>
      <c r="H9" s="9">
        <f ca="1">H9:H29+H9:H27</f>
        <v>0</v>
      </c>
      <c r="I9" s="9">
        <f ca="1">D9-H9</f>
        <v>0</v>
      </c>
    </row>
    <row r="10" spans="1:9" ht="31.5" customHeight="1" x14ac:dyDescent="0.25">
      <c r="A10" s="6" t="s">
        <v>11</v>
      </c>
      <c r="B10" s="7">
        <v>39630</v>
      </c>
      <c r="C10" s="8" t="s">
        <v>12</v>
      </c>
      <c r="D10" s="9">
        <v>99000</v>
      </c>
      <c r="E10" s="9">
        <v>99000</v>
      </c>
      <c r="F10" s="6" t="s">
        <v>13</v>
      </c>
      <c r="G10" s="9">
        <v>0</v>
      </c>
      <c r="H10" s="9">
        <v>0</v>
      </c>
      <c r="I10" s="9">
        <v>0</v>
      </c>
    </row>
    <row r="11" spans="1:9" ht="31.5" customHeight="1" x14ac:dyDescent="0.25">
      <c r="A11" s="6" t="s">
        <v>14</v>
      </c>
      <c r="B11" s="7">
        <v>39994</v>
      </c>
      <c r="C11" s="8" t="s">
        <v>15</v>
      </c>
      <c r="D11" s="9">
        <v>97000</v>
      </c>
      <c r="E11" s="9">
        <v>97000</v>
      </c>
      <c r="F11" s="6" t="s">
        <v>13</v>
      </c>
      <c r="G11" s="9">
        <v>0</v>
      </c>
      <c r="H11" s="9">
        <v>0</v>
      </c>
      <c r="I11" s="9">
        <v>0</v>
      </c>
    </row>
    <row r="12" spans="1:9" ht="32.25" customHeight="1" x14ac:dyDescent="0.25">
      <c r="A12" s="6" t="s">
        <v>16</v>
      </c>
      <c r="B12" s="7">
        <v>41213</v>
      </c>
      <c r="C12" s="45" t="s">
        <v>17</v>
      </c>
      <c r="D12" s="9">
        <v>99900</v>
      </c>
      <c r="E12" s="9">
        <v>60785</v>
      </c>
      <c r="F12" s="6" t="s">
        <v>18</v>
      </c>
      <c r="G12" s="9">
        <v>4995</v>
      </c>
      <c r="H12" s="9">
        <v>60785</v>
      </c>
      <c r="I12" s="43">
        <v>34120</v>
      </c>
    </row>
    <row r="13" spans="1:9" x14ac:dyDescent="0.25">
      <c r="A13" s="6" t="s">
        <v>19</v>
      </c>
      <c r="B13" s="7">
        <v>41274</v>
      </c>
      <c r="C13" s="45" t="s">
        <v>20</v>
      </c>
      <c r="D13" s="9">
        <v>150000</v>
      </c>
      <c r="E13" s="9">
        <v>90000</v>
      </c>
      <c r="F13" s="6" t="s">
        <v>18</v>
      </c>
      <c r="G13" s="9">
        <v>7500</v>
      </c>
      <c r="H13" s="9">
        <v>97500</v>
      </c>
      <c r="I13" s="43">
        <v>52500</v>
      </c>
    </row>
    <row r="14" spans="1:9" ht="17.25" customHeight="1" x14ac:dyDescent="0.25">
      <c r="A14" s="6" t="s">
        <v>21</v>
      </c>
      <c r="B14" s="7">
        <v>41851</v>
      </c>
      <c r="C14" s="45" t="s">
        <v>23</v>
      </c>
      <c r="D14" s="9">
        <v>185005.5</v>
      </c>
      <c r="E14" s="9">
        <v>96360</v>
      </c>
      <c r="F14" s="6" t="s">
        <v>18</v>
      </c>
      <c r="G14" s="9">
        <v>9250.5</v>
      </c>
      <c r="H14" s="9">
        <v>105610.5</v>
      </c>
      <c r="I14" s="43">
        <v>79395</v>
      </c>
    </row>
    <row r="15" spans="1:9" ht="18.75" customHeight="1" x14ac:dyDescent="0.25">
      <c r="A15" s="6" t="s">
        <v>22</v>
      </c>
      <c r="B15" s="7">
        <v>41851</v>
      </c>
      <c r="C15" s="45" t="s">
        <v>23</v>
      </c>
      <c r="D15" s="9">
        <v>185005.5</v>
      </c>
      <c r="E15" s="9">
        <v>96360</v>
      </c>
      <c r="F15" s="6" t="s">
        <v>18</v>
      </c>
      <c r="G15" s="9">
        <v>9250.5</v>
      </c>
      <c r="H15" s="9">
        <v>105610.5</v>
      </c>
      <c r="I15" s="43">
        <v>79395</v>
      </c>
    </row>
    <row r="16" spans="1:9" ht="30" customHeight="1" x14ac:dyDescent="0.25">
      <c r="A16" s="6" t="s">
        <v>24</v>
      </c>
      <c r="B16" s="7">
        <v>42794</v>
      </c>
      <c r="C16" s="45" t="s">
        <v>25</v>
      </c>
      <c r="D16" s="43">
        <v>169850</v>
      </c>
      <c r="E16" s="9">
        <v>48368</v>
      </c>
      <c r="F16" s="6" t="s">
        <v>10</v>
      </c>
      <c r="G16" s="9">
        <v>9546</v>
      </c>
      <c r="H16" s="9">
        <v>57914</v>
      </c>
      <c r="I16" s="43">
        <v>111936</v>
      </c>
    </row>
    <row r="17" spans="1:9" ht="30" customHeight="1" x14ac:dyDescent="0.25">
      <c r="A17" s="6" t="s">
        <v>26</v>
      </c>
      <c r="B17" s="7">
        <v>43221</v>
      </c>
      <c r="C17" s="45" t="s">
        <v>27</v>
      </c>
      <c r="D17" s="43">
        <v>268786</v>
      </c>
      <c r="E17" s="9">
        <v>179188</v>
      </c>
      <c r="F17" s="6" t="s">
        <v>10</v>
      </c>
      <c r="G17" s="9">
        <v>26878</v>
      </c>
      <c r="H17" s="9">
        <v>206066</v>
      </c>
      <c r="I17" s="43">
        <v>62720</v>
      </c>
    </row>
    <row r="18" spans="1:9" ht="27.75" customHeight="1" x14ac:dyDescent="0.25">
      <c r="A18" s="6" t="s">
        <v>28</v>
      </c>
      <c r="B18" s="7">
        <v>43262</v>
      </c>
      <c r="C18" s="8" t="s">
        <v>29</v>
      </c>
      <c r="D18" s="9">
        <v>96490</v>
      </c>
      <c r="E18" s="9">
        <v>62717</v>
      </c>
      <c r="F18" s="6" t="s">
        <v>10</v>
      </c>
      <c r="G18" s="9">
        <v>9649</v>
      </c>
      <c r="H18" s="9">
        <v>72366</v>
      </c>
      <c r="I18" s="43">
        <v>24123</v>
      </c>
    </row>
    <row r="19" spans="1:9" ht="19.5" customHeight="1" x14ac:dyDescent="0.25">
      <c r="A19" s="6" t="s">
        <v>30</v>
      </c>
      <c r="B19" s="7">
        <v>43738</v>
      </c>
      <c r="C19" s="45" t="s">
        <v>31</v>
      </c>
      <c r="D19" s="9">
        <v>42749</v>
      </c>
      <c r="E19" s="9">
        <v>22428</v>
      </c>
      <c r="F19" s="6" t="s">
        <v>10</v>
      </c>
      <c r="G19" s="9">
        <v>4272</v>
      </c>
      <c r="H19" s="9">
        <v>26700</v>
      </c>
      <c r="I19" s="43">
        <v>16049</v>
      </c>
    </row>
    <row r="20" spans="1:9" ht="19.5" customHeight="1" x14ac:dyDescent="0.25">
      <c r="A20" s="21" t="s">
        <v>77</v>
      </c>
      <c r="B20" s="22">
        <v>45595</v>
      </c>
      <c r="C20" s="47" t="s">
        <v>76</v>
      </c>
      <c r="D20" s="24">
        <v>101175</v>
      </c>
      <c r="E20" s="24">
        <v>1688</v>
      </c>
      <c r="F20" s="21" t="s">
        <v>10</v>
      </c>
      <c r="G20" s="24">
        <v>10118</v>
      </c>
      <c r="H20" s="24">
        <v>11806</v>
      </c>
      <c r="I20" s="48">
        <v>89369</v>
      </c>
    </row>
    <row r="21" spans="1:9" ht="19.5" customHeight="1" x14ac:dyDescent="0.25">
      <c r="A21" s="21" t="s">
        <v>78</v>
      </c>
      <c r="B21" s="22">
        <v>45595</v>
      </c>
      <c r="C21" s="47" t="s">
        <v>79</v>
      </c>
      <c r="D21" s="24">
        <v>88542</v>
      </c>
      <c r="E21" s="24">
        <v>1476</v>
      </c>
      <c r="F21" s="21">
        <v>10</v>
      </c>
      <c r="G21" s="24">
        <v>8854</v>
      </c>
      <c r="H21" s="24">
        <v>10330</v>
      </c>
      <c r="I21" s="48">
        <v>78212</v>
      </c>
    </row>
    <row r="22" spans="1:9" ht="21.75" customHeight="1" thickBot="1" x14ac:dyDescent="0.3">
      <c r="A22" s="18" t="s">
        <v>32</v>
      </c>
      <c r="B22" s="19">
        <v>43769</v>
      </c>
      <c r="C22" s="72" t="s">
        <v>33</v>
      </c>
      <c r="D22" s="20">
        <v>152668</v>
      </c>
      <c r="E22" s="20">
        <v>112654</v>
      </c>
      <c r="F22" s="18" t="s">
        <v>34</v>
      </c>
      <c r="G22" s="20">
        <v>21804</v>
      </c>
      <c r="H22" s="20">
        <v>112654</v>
      </c>
      <c r="I22" s="20">
        <v>18210</v>
      </c>
    </row>
    <row r="23" spans="1:9" ht="21.75" customHeight="1" x14ac:dyDescent="0.25">
      <c r="A23" s="66" t="s">
        <v>67</v>
      </c>
      <c r="B23" s="67">
        <v>44074</v>
      </c>
      <c r="C23" s="69" t="s">
        <v>65</v>
      </c>
      <c r="D23" s="68">
        <v>76285</v>
      </c>
      <c r="E23" s="68">
        <v>67388</v>
      </c>
      <c r="F23" s="66">
        <v>5</v>
      </c>
      <c r="G23" s="68">
        <v>8897</v>
      </c>
      <c r="H23" s="68">
        <v>76285</v>
      </c>
      <c r="I23" s="68">
        <v>0</v>
      </c>
    </row>
    <row r="24" spans="1:9" ht="21.75" customHeight="1" x14ac:dyDescent="0.25">
      <c r="A24" s="66" t="s">
        <v>70</v>
      </c>
      <c r="B24" s="67">
        <v>44652</v>
      </c>
      <c r="C24" s="69" t="s">
        <v>71</v>
      </c>
      <c r="D24" s="68">
        <v>379500</v>
      </c>
      <c r="E24" s="68">
        <v>52181</v>
      </c>
      <c r="F24" s="66">
        <v>20</v>
      </c>
      <c r="G24" s="68">
        <v>18975</v>
      </c>
      <c r="H24" s="68">
        <v>71156</v>
      </c>
      <c r="I24" s="70">
        <v>308344</v>
      </c>
    </row>
    <row r="25" spans="1:9" ht="21.75" customHeight="1" x14ac:dyDescent="0.25">
      <c r="A25" s="66" t="s">
        <v>72</v>
      </c>
      <c r="B25" s="67">
        <v>44896</v>
      </c>
      <c r="C25" s="69" t="s">
        <v>73</v>
      </c>
      <c r="D25" s="68">
        <v>92490</v>
      </c>
      <c r="E25" s="68">
        <v>19269</v>
      </c>
      <c r="F25" s="66">
        <v>10</v>
      </c>
      <c r="G25" s="68">
        <v>9249</v>
      </c>
      <c r="H25" s="68">
        <f t="shared" ref="H25" si="0">E25+G25</f>
        <v>28518</v>
      </c>
      <c r="I25" s="70">
        <v>73221</v>
      </c>
    </row>
    <row r="26" spans="1:9" ht="31.5" customHeight="1" x14ac:dyDescent="0.25">
      <c r="A26" s="14" t="s">
        <v>35</v>
      </c>
      <c r="B26" s="15">
        <v>40519</v>
      </c>
      <c r="C26" s="73" t="s">
        <v>52</v>
      </c>
      <c r="D26" s="17">
        <v>871560</v>
      </c>
      <c r="E26" s="17">
        <v>613723</v>
      </c>
      <c r="F26" s="14" t="s">
        <v>18</v>
      </c>
      <c r="G26" s="17">
        <v>43578</v>
      </c>
      <c r="H26" s="17">
        <v>657301</v>
      </c>
      <c r="I26" s="71">
        <v>214259</v>
      </c>
    </row>
    <row r="27" spans="1:9" ht="31.5" customHeight="1" x14ac:dyDescent="0.25">
      <c r="A27" s="6" t="s">
        <v>36</v>
      </c>
      <c r="B27" s="7">
        <v>40519</v>
      </c>
      <c r="C27" s="45" t="s">
        <v>39</v>
      </c>
      <c r="D27" s="9">
        <v>1150104</v>
      </c>
      <c r="E27" s="9">
        <v>1079826</v>
      </c>
      <c r="F27" s="12" t="s">
        <v>13</v>
      </c>
      <c r="G27" s="9">
        <v>70278</v>
      </c>
      <c r="H27" s="9">
        <v>1150104</v>
      </c>
      <c r="I27" s="43">
        <v>0</v>
      </c>
    </row>
    <row r="28" spans="1:9" ht="32.25" customHeight="1" thickBot="1" x14ac:dyDescent="0.3">
      <c r="A28" s="21" t="s">
        <v>37</v>
      </c>
      <c r="B28" s="22">
        <v>40519</v>
      </c>
      <c r="C28" s="47" t="s">
        <v>38</v>
      </c>
      <c r="D28" s="24">
        <v>1053175.2</v>
      </c>
      <c r="E28" s="24">
        <v>988819</v>
      </c>
      <c r="F28" s="21" t="s">
        <v>13</v>
      </c>
      <c r="G28" s="24">
        <v>64356</v>
      </c>
      <c r="H28" s="24">
        <v>988819</v>
      </c>
      <c r="I28" s="24">
        <v>64356.2</v>
      </c>
    </row>
    <row r="29" spans="1:9" ht="35.25" customHeight="1" thickBot="1" x14ac:dyDescent="0.3">
      <c r="A29" s="26" t="s">
        <v>40</v>
      </c>
      <c r="B29" s="53"/>
      <c r="C29" s="27" t="s">
        <v>41</v>
      </c>
      <c r="D29" s="55">
        <f>SUM(D8:D28)</f>
        <v>5423005.2000000002</v>
      </c>
      <c r="E29" s="55">
        <f>SUM(E8:E28)</f>
        <v>3852950</v>
      </c>
      <c r="F29" s="56"/>
      <c r="G29" s="55">
        <f>SUM(G9:G28)</f>
        <v>337450</v>
      </c>
      <c r="H29" s="55">
        <f>SUM(H10:H28)</f>
        <v>3839525</v>
      </c>
      <c r="I29" s="54">
        <f ca="1">SUM(I9:I28)</f>
        <v>1306209.2</v>
      </c>
    </row>
    <row r="30" spans="1:9" x14ac:dyDescent="0.25">
      <c r="A30" s="14"/>
      <c r="B30" s="25"/>
      <c r="C30" s="16"/>
      <c r="D30" s="17"/>
      <c r="E30" s="36" t="s">
        <v>53</v>
      </c>
      <c r="F30" s="14"/>
      <c r="G30" s="17"/>
      <c r="H30" s="36" t="s">
        <v>53</v>
      </c>
      <c r="I30" s="17"/>
    </row>
    <row r="31" spans="1:9" ht="39" x14ac:dyDescent="0.25">
      <c r="A31" s="6" t="s">
        <v>42</v>
      </c>
      <c r="B31" s="10"/>
      <c r="C31" s="8" t="s">
        <v>44</v>
      </c>
      <c r="D31" s="9">
        <v>2112477</v>
      </c>
      <c r="E31" s="9">
        <v>2112477</v>
      </c>
      <c r="F31" s="6" t="s">
        <v>43</v>
      </c>
      <c r="G31" s="9">
        <v>0</v>
      </c>
      <c r="H31" s="9">
        <f>E31+G31</f>
        <v>2112477</v>
      </c>
      <c r="I31" s="9">
        <f>D31-H31</f>
        <v>0</v>
      </c>
    </row>
    <row r="32" spans="1:9" ht="27" thickBot="1" x14ac:dyDescent="0.3">
      <c r="A32" s="21"/>
      <c r="B32" s="28"/>
      <c r="C32" s="47" t="s">
        <v>45</v>
      </c>
      <c r="D32" s="24">
        <v>15898742.380000001</v>
      </c>
      <c r="E32" s="24">
        <v>2441022</v>
      </c>
      <c r="F32" s="21" t="s">
        <v>43</v>
      </c>
      <c r="G32" s="24">
        <v>198734</v>
      </c>
      <c r="H32" s="24">
        <v>2614314</v>
      </c>
      <c r="I32" s="48">
        <f>D32-H32</f>
        <v>13284428.380000001</v>
      </c>
    </row>
    <row r="33" spans="1:9" ht="22.5" customHeight="1" thickBot="1" x14ac:dyDescent="0.3">
      <c r="A33" s="26" t="s">
        <v>40</v>
      </c>
      <c r="B33" s="29"/>
      <c r="C33" s="27" t="s">
        <v>46</v>
      </c>
      <c r="D33" s="30">
        <f>SUM(D31:D32)</f>
        <v>18011219.380000003</v>
      </c>
      <c r="E33" s="30">
        <f>SUM(E31:E32)</f>
        <v>4553499</v>
      </c>
      <c r="F33" s="31"/>
      <c r="G33" s="30">
        <f>SUM(G31:G32)</f>
        <v>198734</v>
      </c>
      <c r="H33" s="30">
        <f t="shared" ref="H33:I33" si="1">SUM(H31:H32)</f>
        <v>4726791</v>
      </c>
      <c r="I33" s="32">
        <f t="shared" si="1"/>
        <v>13284428.380000001</v>
      </c>
    </row>
    <row r="34" spans="1:9" ht="15.75" thickBot="1" x14ac:dyDescent="0.3">
      <c r="A34" s="33"/>
      <c r="B34" s="34"/>
      <c r="C34" s="34"/>
      <c r="D34" s="35"/>
      <c r="E34" s="37" t="s">
        <v>54</v>
      </c>
      <c r="F34" s="33"/>
      <c r="G34" s="35"/>
      <c r="H34" s="37" t="s">
        <v>54</v>
      </c>
      <c r="I34" s="35"/>
    </row>
    <row r="35" spans="1:9" ht="26.25" customHeight="1" thickBot="1" x14ac:dyDescent="0.3">
      <c r="A35" s="61" t="s">
        <v>40</v>
      </c>
      <c r="B35" s="62"/>
      <c r="C35" s="63" t="s">
        <v>47</v>
      </c>
      <c r="D35" s="64">
        <f>D29+D33</f>
        <v>23434224.580000002</v>
      </c>
      <c r="E35" s="64">
        <f>E29+E33</f>
        <v>8406449</v>
      </c>
      <c r="F35" s="61"/>
      <c r="G35" s="64">
        <f>G29+G33</f>
        <v>536184</v>
      </c>
      <c r="H35" s="64">
        <f t="shared" ref="H35:I35" si="2">H29+H33</f>
        <v>8566316</v>
      </c>
      <c r="I35" s="64">
        <f t="shared" ca="1" si="2"/>
        <v>14565195.58</v>
      </c>
    </row>
    <row r="36" spans="1:9" x14ac:dyDescent="0.25">
      <c r="A36" s="3"/>
      <c r="D36" s="2"/>
      <c r="E36" s="2" t="s">
        <v>55</v>
      </c>
      <c r="F36" s="3"/>
      <c r="G36" s="2"/>
      <c r="H36" s="2" t="s">
        <v>55</v>
      </c>
      <c r="I36" s="2">
        <f ca="1">SUM(I35)</f>
        <v>0</v>
      </c>
    </row>
    <row r="37" spans="1:9" x14ac:dyDescent="0.25">
      <c r="A37" t="s">
        <v>48</v>
      </c>
      <c r="C37">
        <v>2025</v>
      </c>
      <c r="D37" s="11">
        <f>G35</f>
        <v>536184</v>
      </c>
      <c r="E37" s="65"/>
      <c r="H37" s="2"/>
    </row>
    <row r="38" spans="1:9" x14ac:dyDescent="0.25">
      <c r="A38" t="s">
        <v>49</v>
      </c>
      <c r="D38" s="38">
        <f>'Tabulka členění odpisů'!D29</f>
        <v>316585.83</v>
      </c>
      <c r="E38" s="65"/>
    </row>
    <row r="39" spans="1:9" x14ac:dyDescent="0.25">
      <c r="A39" t="s">
        <v>50</v>
      </c>
      <c r="D39" s="38">
        <f>'Tabulka členění odpisů'!E29</f>
        <v>219598.16999999998</v>
      </c>
      <c r="E39" s="65"/>
    </row>
    <row r="40" spans="1:9" x14ac:dyDescent="0.25">
      <c r="A40" t="s">
        <v>51</v>
      </c>
      <c r="D40" s="38">
        <f>'Tabulka členění odpisů'!D27</f>
        <v>108002</v>
      </c>
      <c r="E40" s="65"/>
    </row>
  </sheetData>
  <pageMargins left="0.19685039370078741" right="0.19685039370078741" top="0.3937007874015748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6" workbookViewId="0">
      <selection activeCell="E2" sqref="E2"/>
    </sheetView>
  </sheetViews>
  <sheetFormatPr defaultRowHeight="15" x14ac:dyDescent="0.25"/>
  <cols>
    <col min="2" max="2" width="40" customWidth="1"/>
    <col min="3" max="3" width="16" customWidth="1"/>
    <col min="4" max="5" width="16.42578125" customWidth="1"/>
  </cols>
  <sheetData>
    <row r="1" spans="1:5" x14ac:dyDescent="0.25">
      <c r="A1" s="1" t="s">
        <v>57</v>
      </c>
      <c r="C1">
        <v>2025</v>
      </c>
    </row>
    <row r="2" spans="1:5" x14ac:dyDescent="0.25">
      <c r="C2" s="13"/>
      <c r="D2" s="13"/>
      <c r="E2" s="13"/>
    </row>
    <row r="3" spans="1:5" ht="25.5" x14ac:dyDescent="0.25">
      <c r="A3" s="40" t="s">
        <v>4</v>
      </c>
      <c r="B3" s="41" t="s">
        <v>5</v>
      </c>
      <c r="C3" s="40" t="s">
        <v>80</v>
      </c>
      <c r="D3" s="42" t="s">
        <v>61</v>
      </c>
      <c r="E3" s="42" t="s">
        <v>62</v>
      </c>
    </row>
    <row r="4" spans="1:5" ht="8.25" customHeight="1" x14ac:dyDescent="0.25">
      <c r="A4" s="4"/>
      <c r="B4" s="5"/>
      <c r="C4" s="4"/>
      <c r="D4" s="39"/>
      <c r="E4" s="39"/>
    </row>
    <row r="5" spans="1:5" x14ac:dyDescent="0.25">
      <c r="A5" s="6" t="s">
        <v>8</v>
      </c>
      <c r="B5" s="8" t="s">
        <v>9</v>
      </c>
      <c r="C5" s="9">
        <v>0</v>
      </c>
      <c r="D5" s="9">
        <f>C5-E5</f>
        <v>0</v>
      </c>
      <c r="E5" s="9">
        <v>0</v>
      </c>
    </row>
    <row r="6" spans="1:5" ht="13.5" customHeight="1" x14ac:dyDescent="0.25">
      <c r="A6" s="6" t="s">
        <v>11</v>
      </c>
      <c r="B6" s="8" t="s">
        <v>12</v>
      </c>
      <c r="C6" s="9">
        <v>0</v>
      </c>
      <c r="D6" s="9">
        <v>0</v>
      </c>
      <c r="E6" s="9">
        <v>0</v>
      </c>
    </row>
    <row r="7" spans="1:5" ht="18" customHeight="1" x14ac:dyDescent="0.25">
      <c r="A7" s="6" t="s">
        <v>14</v>
      </c>
      <c r="B7" s="8" t="s">
        <v>15</v>
      </c>
      <c r="C7" s="9">
        <v>0</v>
      </c>
      <c r="D7" s="9">
        <v>0</v>
      </c>
      <c r="E7" s="9">
        <v>0</v>
      </c>
    </row>
    <row r="8" spans="1:5" ht="14.25" customHeight="1" x14ac:dyDescent="0.25">
      <c r="A8" s="6" t="s">
        <v>16</v>
      </c>
      <c r="B8" s="8" t="s">
        <v>17</v>
      </c>
      <c r="C8" s="9">
        <v>4995</v>
      </c>
      <c r="D8" s="9">
        <f t="shared" ref="D8:D28" si="0">C8-E8</f>
        <v>999</v>
      </c>
      <c r="E8" s="9">
        <v>3996</v>
      </c>
    </row>
    <row r="9" spans="1:5" x14ac:dyDescent="0.25">
      <c r="A9" s="6" t="s">
        <v>19</v>
      </c>
      <c r="B9" s="8" t="s">
        <v>20</v>
      </c>
      <c r="C9" s="9">
        <v>7500</v>
      </c>
      <c r="D9" s="9">
        <f t="shared" si="0"/>
        <v>7500</v>
      </c>
      <c r="E9" s="9">
        <v>0</v>
      </c>
    </row>
    <row r="10" spans="1:5" x14ac:dyDescent="0.25">
      <c r="A10" s="6" t="s">
        <v>21</v>
      </c>
      <c r="B10" s="8" t="s">
        <v>23</v>
      </c>
      <c r="C10" s="9">
        <v>9250.5</v>
      </c>
      <c r="D10" s="9">
        <f t="shared" si="0"/>
        <v>9250.5</v>
      </c>
      <c r="E10" s="9">
        <v>0</v>
      </c>
    </row>
    <row r="11" spans="1:5" x14ac:dyDescent="0.25">
      <c r="A11" s="6" t="s">
        <v>22</v>
      </c>
      <c r="B11" s="8" t="s">
        <v>23</v>
      </c>
      <c r="C11" s="9">
        <v>9250.5</v>
      </c>
      <c r="D11" s="9">
        <f t="shared" si="0"/>
        <v>9250.5</v>
      </c>
      <c r="E11" s="9">
        <v>0</v>
      </c>
    </row>
    <row r="12" spans="1:5" ht="15" customHeight="1" x14ac:dyDescent="0.25">
      <c r="A12" s="6" t="s">
        <v>24</v>
      </c>
      <c r="B12" s="8" t="s">
        <v>25</v>
      </c>
      <c r="C12" s="9">
        <v>9546</v>
      </c>
      <c r="D12" s="9">
        <f t="shared" si="0"/>
        <v>9546</v>
      </c>
      <c r="E12" s="9">
        <v>0</v>
      </c>
    </row>
    <row r="13" spans="1:5" ht="14.25" customHeight="1" x14ac:dyDescent="0.25">
      <c r="A13" s="6" t="s">
        <v>26</v>
      </c>
      <c r="B13" s="8" t="s">
        <v>27</v>
      </c>
      <c r="C13" s="9">
        <v>26878</v>
      </c>
      <c r="D13" s="9">
        <f t="shared" si="0"/>
        <v>26878</v>
      </c>
      <c r="E13" s="9">
        <v>0</v>
      </c>
    </row>
    <row r="14" spans="1:5" x14ac:dyDescent="0.25">
      <c r="A14" s="6" t="s">
        <v>28</v>
      </c>
      <c r="B14" s="8" t="s">
        <v>29</v>
      </c>
      <c r="C14" s="9">
        <v>9649</v>
      </c>
      <c r="D14" s="9">
        <f t="shared" si="0"/>
        <v>9649</v>
      </c>
      <c r="E14" s="9">
        <v>0</v>
      </c>
    </row>
    <row r="15" spans="1:5" x14ac:dyDescent="0.25">
      <c r="A15" s="6" t="s">
        <v>30</v>
      </c>
      <c r="B15" s="8" t="s">
        <v>31</v>
      </c>
      <c r="C15" s="9">
        <v>4272</v>
      </c>
      <c r="D15" s="9">
        <f t="shared" si="0"/>
        <v>1282</v>
      </c>
      <c r="E15" s="9">
        <v>2990</v>
      </c>
    </row>
    <row r="16" spans="1:5" x14ac:dyDescent="0.25">
      <c r="A16" s="6" t="s">
        <v>32</v>
      </c>
      <c r="B16" s="8" t="s">
        <v>33</v>
      </c>
      <c r="C16" s="9">
        <v>21804</v>
      </c>
      <c r="D16" s="9">
        <f t="shared" si="0"/>
        <v>21804</v>
      </c>
      <c r="E16" s="9">
        <v>0</v>
      </c>
    </row>
    <row r="17" spans="1:5" x14ac:dyDescent="0.25">
      <c r="A17" s="14" t="s">
        <v>67</v>
      </c>
      <c r="B17" s="16" t="s">
        <v>66</v>
      </c>
      <c r="C17" s="17">
        <v>8897</v>
      </c>
      <c r="D17" s="9">
        <v>6103</v>
      </c>
      <c r="E17" s="9">
        <v>9154</v>
      </c>
    </row>
    <row r="18" spans="1:5" x14ac:dyDescent="0.25">
      <c r="A18" s="14"/>
      <c r="B18" s="16"/>
      <c r="C18" s="17"/>
      <c r="D18" s="9"/>
      <c r="E18" s="9"/>
    </row>
    <row r="19" spans="1:5" x14ac:dyDescent="0.25">
      <c r="A19" s="14" t="s">
        <v>70</v>
      </c>
      <c r="B19" s="16" t="s">
        <v>71</v>
      </c>
      <c r="C19" s="17">
        <v>18975</v>
      </c>
      <c r="D19" s="9">
        <v>14231</v>
      </c>
      <c r="E19" s="9">
        <v>0</v>
      </c>
    </row>
    <row r="20" spans="1:5" x14ac:dyDescent="0.25">
      <c r="A20" s="14" t="s">
        <v>72</v>
      </c>
      <c r="B20" s="16" t="s">
        <v>74</v>
      </c>
      <c r="C20" s="71">
        <v>9249</v>
      </c>
      <c r="D20" s="43">
        <v>5745</v>
      </c>
      <c r="E20" s="43">
        <v>3504</v>
      </c>
    </row>
    <row r="21" spans="1:5" x14ac:dyDescent="0.25">
      <c r="A21" s="14" t="s">
        <v>35</v>
      </c>
      <c r="B21" s="16" t="s">
        <v>52</v>
      </c>
      <c r="C21" s="17">
        <v>43578</v>
      </c>
      <c r="D21" s="9">
        <f t="shared" si="0"/>
        <v>16250</v>
      </c>
      <c r="E21" s="9">
        <v>27328</v>
      </c>
    </row>
    <row r="22" spans="1:5" x14ac:dyDescent="0.25">
      <c r="A22" s="6" t="s">
        <v>36</v>
      </c>
      <c r="B22" s="8" t="s">
        <v>39</v>
      </c>
      <c r="C22" s="9">
        <v>70278</v>
      </c>
      <c r="D22" s="9">
        <f t="shared" si="0"/>
        <v>29918.83</v>
      </c>
      <c r="E22" s="9">
        <v>40359.17</v>
      </c>
    </row>
    <row r="23" spans="1:5" x14ac:dyDescent="0.25">
      <c r="A23" s="21" t="s">
        <v>77</v>
      </c>
      <c r="B23" s="23" t="s">
        <v>76</v>
      </c>
      <c r="C23" s="48">
        <v>10118</v>
      </c>
      <c r="D23" s="43">
        <v>1688</v>
      </c>
      <c r="E23" s="24">
        <v>0</v>
      </c>
    </row>
    <row r="24" spans="1:5" x14ac:dyDescent="0.25">
      <c r="A24" s="21" t="s">
        <v>78</v>
      </c>
      <c r="B24" s="23" t="s">
        <v>79</v>
      </c>
      <c r="C24" s="48">
        <v>8854</v>
      </c>
      <c r="D24" s="43">
        <v>1476</v>
      </c>
      <c r="E24" s="24">
        <v>0</v>
      </c>
    </row>
    <row r="25" spans="1:5" x14ac:dyDescent="0.25">
      <c r="A25" s="21" t="s">
        <v>37</v>
      </c>
      <c r="B25" s="23" t="s">
        <v>38</v>
      </c>
      <c r="C25" s="24">
        <v>64356</v>
      </c>
      <c r="D25" s="9">
        <f t="shared" si="0"/>
        <v>20327</v>
      </c>
      <c r="E25" s="24">
        <v>44029</v>
      </c>
    </row>
    <row r="26" spans="1:5" s="1" customFormat="1" x14ac:dyDescent="0.25">
      <c r="A26" s="44" t="s">
        <v>40</v>
      </c>
      <c r="B26" s="45" t="s">
        <v>58</v>
      </c>
      <c r="C26" s="43">
        <f>SUM(C5:C25)</f>
        <v>337450</v>
      </c>
      <c r="D26" s="43">
        <f t="shared" si="0"/>
        <v>206089.83000000002</v>
      </c>
      <c r="E26" s="43">
        <f t="shared" ref="E26" si="1">SUM(E5:E25)</f>
        <v>131360.16999999998</v>
      </c>
    </row>
    <row r="27" spans="1:5" ht="26.25" x14ac:dyDescent="0.25">
      <c r="A27" s="6" t="s">
        <v>42</v>
      </c>
      <c r="B27" s="8" t="s">
        <v>63</v>
      </c>
      <c r="C27" s="43">
        <v>198734</v>
      </c>
      <c r="D27" s="9">
        <f t="shared" si="0"/>
        <v>108002</v>
      </c>
      <c r="E27" s="9">
        <v>90732</v>
      </c>
    </row>
    <row r="28" spans="1:5" ht="15.75" thickBot="1" x14ac:dyDescent="0.3">
      <c r="A28" s="46" t="s">
        <v>40</v>
      </c>
      <c r="B28" s="47" t="s">
        <v>64</v>
      </c>
      <c r="C28" s="48">
        <f>SUM(C27)</f>
        <v>198734</v>
      </c>
      <c r="D28" s="43">
        <f t="shared" si="0"/>
        <v>110496</v>
      </c>
      <c r="E28" s="48">
        <v>88238</v>
      </c>
    </row>
    <row r="29" spans="1:5" ht="16.5" thickBot="1" x14ac:dyDescent="0.3">
      <c r="A29" s="49" t="s">
        <v>59</v>
      </c>
      <c r="B29" s="50" t="s">
        <v>60</v>
      </c>
      <c r="C29" s="51">
        <f>C26+C28</f>
        <v>536184</v>
      </c>
      <c r="D29" s="51">
        <f>D26+D28</f>
        <v>316585.83</v>
      </c>
      <c r="E29" s="52">
        <f>E26+E28</f>
        <v>219598.16999999998</v>
      </c>
    </row>
  </sheetData>
  <pageMargins left="0.23622047244094491" right="0.1968503937007874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Odpisový plán</vt:lpstr>
      <vt:lpstr>Tabulka členění odpisů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Miluse Koudelkova</cp:lastModifiedBy>
  <cp:lastPrinted>2025-01-07T15:10:40Z</cp:lastPrinted>
  <dcterms:created xsi:type="dcterms:W3CDTF">2020-05-28T19:22:44Z</dcterms:created>
  <dcterms:modified xsi:type="dcterms:W3CDTF">2025-01-07T15:11:49Z</dcterms:modified>
</cp:coreProperties>
</file>