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ávrh rozpočtu města Humpolce na rok 2025 - E-JEDNANÍ\"/>
    </mc:Choice>
  </mc:AlternateContent>
  <bookViews>
    <workbookView xWindow="-105" yWindow="-105" windowWidth="23250" windowHeight="12450"/>
  </bookViews>
  <sheets>
    <sheet name="list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24" i="2"/>
  <c r="C23" i="2"/>
  <c r="C22" i="2"/>
  <c r="C21" i="2"/>
  <c r="C20" i="2"/>
  <c r="C19" i="2"/>
  <c r="C18" i="2"/>
  <c r="C17" i="2"/>
  <c r="C16" i="2"/>
  <c r="C14" i="2"/>
  <c r="C13" i="2"/>
  <c r="C12" i="2"/>
  <c r="D12" i="2" s="1"/>
  <c r="C11" i="2"/>
  <c r="D11" i="2" s="1"/>
  <c r="D10" i="2"/>
  <c r="C10" i="2"/>
  <c r="C9" i="2"/>
  <c r="D9" i="2" s="1"/>
  <c r="C8" i="2"/>
  <c r="D8" i="2" s="1"/>
  <c r="C7" i="2"/>
  <c r="D7" i="2" s="1"/>
  <c r="C6" i="2"/>
  <c r="D6" i="2" s="1"/>
  <c r="C27" i="2" l="1"/>
  <c r="C28" i="2" s="1"/>
  <c r="D13" i="2"/>
  <c r="C29" i="2" s="1"/>
</calcChain>
</file>

<file path=xl/sharedStrings.xml><?xml version="1.0" encoding="utf-8"?>
<sst xmlns="http://schemas.openxmlformats.org/spreadsheetml/2006/main" count="45" uniqueCount="45">
  <si>
    <t>Inventární číslo</t>
  </si>
  <si>
    <t>Název</t>
  </si>
  <si>
    <t>Částka v Kč</t>
  </si>
  <si>
    <t>Oplocení</t>
  </si>
  <si>
    <t>01/2a</t>
  </si>
  <si>
    <t xml:space="preserve">Oplocení - technické zhodnocení </t>
  </si>
  <si>
    <t>Nádvoří</t>
  </si>
  <si>
    <t>Přístupová cesta</t>
  </si>
  <si>
    <t xml:space="preserve">Budova - podzemní sklad </t>
  </si>
  <si>
    <t>dešťová kanalizace</t>
  </si>
  <si>
    <t>kuchyň</t>
  </si>
  <si>
    <t>kamerový systém (videotelefon)</t>
  </si>
  <si>
    <t>20DM/1</t>
  </si>
  <si>
    <t xml:space="preserve">interaktivní tabule </t>
  </si>
  <si>
    <t>21DM/1</t>
  </si>
  <si>
    <t>Pracovní linka velká (keramická dílna)</t>
  </si>
  <si>
    <t>21DM/2</t>
  </si>
  <si>
    <t>Válcovací stůl (keramická dílna)</t>
  </si>
  <si>
    <t>21DM/3</t>
  </si>
  <si>
    <t>Malá pec Ecotop 60 (keramická dílna)</t>
  </si>
  <si>
    <t>21DM/4</t>
  </si>
  <si>
    <t>Velká pec TE 150 MCC+</t>
  </si>
  <si>
    <t>21DM/5</t>
  </si>
  <si>
    <t>EZS - zabezpečovací systém</t>
  </si>
  <si>
    <t>22DM/2</t>
  </si>
  <si>
    <t>Kancelář - soubor mov. věcí dle projektu</t>
  </si>
  <si>
    <t>23DM/1</t>
  </si>
  <si>
    <t>Školní rozhlas</t>
  </si>
  <si>
    <t>22DM/1</t>
  </si>
  <si>
    <t>Karcher - mycí stroj</t>
  </si>
  <si>
    <t>23DM/2</t>
  </si>
  <si>
    <t>Sestava ozvučovací sestava DEXON</t>
  </si>
  <si>
    <t>23DM/3</t>
  </si>
  <si>
    <t>Velín - pracovní místo (ŽM)</t>
  </si>
  <si>
    <t>celkem</t>
  </si>
  <si>
    <t>Budova - TZ</t>
  </si>
  <si>
    <t>Plán odpisů celkem  2025</t>
  </si>
  <si>
    <t>Odvod odpisů budov zřizovateli 2025</t>
  </si>
  <si>
    <t>investice v průběhu roku 2025</t>
  </si>
  <si>
    <t>V Humpolci 31.10.2024</t>
  </si>
  <si>
    <t xml:space="preserve">Plán odpisů na rok 2025 </t>
  </si>
  <si>
    <t>Středisko volného času Humpolec, U Nemocnice 692, příspěvková organizace</t>
  </si>
  <si>
    <t>Odvod zřizovateli</t>
  </si>
  <si>
    <t>Ing. Radilová Lucie</t>
  </si>
  <si>
    <t>ekonom SVČ Humpolec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</si>
</sst>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0" fillId="0" borderId="0" xfId="1" applyNumberFormat="1" applyFont="1" applyAlignment="1">
      <alignment horizontal="left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165" fontId="0" fillId="0" borderId="0" xfId="0" applyNumberFormat="1"/>
    <xf numFmtId="165" fontId="2" fillId="0" borderId="0" xfId="0" applyNumberFormat="1" applyFont="1"/>
    <xf numFmtId="0" fontId="5" fillId="3" borderId="4" xfId="0" applyFont="1" applyFill="1" applyBorder="1" applyAlignment="1">
      <alignment horizontal="justify" vertical="center"/>
    </xf>
    <xf numFmtId="0" fontId="2" fillId="3" borderId="5" xfId="0" applyFont="1" applyFill="1" applyBorder="1"/>
    <xf numFmtId="165" fontId="5" fillId="3" borderId="6" xfId="1" applyNumberFormat="1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165" fontId="8" fillId="2" borderId="6" xfId="1" applyNumberFormat="1" applyFont="1" applyFill="1" applyBorder="1" applyAlignment="1">
      <alignment horizontal="left" vertical="center"/>
    </xf>
    <xf numFmtId="0" fontId="7" fillId="4" borderId="11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5" fontId="7" fillId="4" borderId="12" xfId="1" applyNumberFormat="1" applyFont="1" applyFill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5" fontId="8" fillId="2" borderId="3" xfId="1" applyNumberFormat="1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65" fontId="8" fillId="2" borderId="14" xfId="1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165" fontId="5" fillId="0" borderId="8" xfId="1" applyNumberFormat="1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vertical="center"/>
    </xf>
    <xf numFmtId="165" fontId="3" fillId="3" borderId="17" xfId="1" applyNumberFormat="1" applyFont="1" applyFill="1" applyBorder="1" applyAlignment="1">
      <alignment horizontal="left" vertical="center"/>
    </xf>
    <xf numFmtId="16" fontId="6" fillId="0" borderId="1" xfId="0" applyNumberFormat="1" applyFont="1" applyBorder="1" applyAlignment="1">
      <alignment horizontal="left" vertical="center"/>
    </xf>
    <xf numFmtId="16" fontId="6" fillId="0" borderId="13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165" fontId="3" fillId="0" borderId="0" xfId="1" applyNumberFormat="1" applyFont="1" applyAlignment="1">
      <alignment vertical="top"/>
    </xf>
    <xf numFmtId="0" fontId="0" fillId="0" borderId="0" xfId="0" applyAlignment="1">
      <alignment horizont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>
      <selection activeCell="D5" sqref="D5"/>
    </sheetView>
  </sheetViews>
  <sheetFormatPr defaultRowHeight="15" x14ac:dyDescent="0.25"/>
  <cols>
    <col min="1" max="1" width="37.28515625" customWidth="1"/>
    <col min="2" max="2" width="49.7109375" customWidth="1"/>
    <col min="3" max="3" width="13.28515625" style="1" customWidth="1"/>
    <col min="4" max="4" width="13.140625" bestFit="1" customWidth="1"/>
  </cols>
  <sheetData>
    <row r="1" spans="1:4" x14ac:dyDescent="0.25">
      <c r="A1" s="29" t="s">
        <v>41</v>
      </c>
      <c r="B1" s="30"/>
      <c r="C1" s="30"/>
    </row>
    <row r="3" spans="1:4" ht="15.75" x14ac:dyDescent="0.25">
      <c r="A3" s="2" t="s">
        <v>40</v>
      </c>
    </row>
    <row r="4" spans="1:4" ht="16.5" thickBot="1" x14ac:dyDescent="0.3">
      <c r="A4" s="3"/>
    </row>
    <row r="5" spans="1:4" ht="30.75" thickBot="1" x14ac:dyDescent="0.3">
      <c r="A5" s="21" t="s">
        <v>0</v>
      </c>
      <c r="B5" s="22" t="s">
        <v>1</v>
      </c>
      <c r="C5" s="23" t="s">
        <v>2</v>
      </c>
      <c r="D5" s="32" t="s">
        <v>42</v>
      </c>
    </row>
    <row r="6" spans="1:4" ht="15.75" x14ac:dyDescent="0.25">
      <c r="A6" s="27">
        <v>44562</v>
      </c>
      <c r="B6" s="17" t="s">
        <v>35</v>
      </c>
      <c r="C6" s="18">
        <f>21696*12</f>
        <v>260352</v>
      </c>
      <c r="D6" s="4">
        <f>+C6</f>
        <v>260352</v>
      </c>
    </row>
    <row r="7" spans="1:4" ht="15.75" x14ac:dyDescent="0.25">
      <c r="A7" s="28">
        <v>44593</v>
      </c>
      <c r="B7" s="16" t="s">
        <v>3</v>
      </c>
      <c r="C7" s="20">
        <f>246*12</f>
        <v>2952</v>
      </c>
      <c r="D7" s="4">
        <f t="shared" ref="D7:D12" si="0">+C7</f>
        <v>2952</v>
      </c>
    </row>
    <row r="8" spans="1:4" ht="15.75" x14ac:dyDescent="0.25">
      <c r="A8" s="19" t="s">
        <v>4</v>
      </c>
      <c r="B8" s="16" t="s">
        <v>5</v>
      </c>
      <c r="C8" s="20">
        <f>508*12</f>
        <v>6096</v>
      </c>
      <c r="D8" s="4">
        <f t="shared" si="0"/>
        <v>6096</v>
      </c>
    </row>
    <row r="9" spans="1:4" ht="15.75" x14ac:dyDescent="0.25">
      <c r="A9" s="28">
        <v>44621</v>
      </c>
      <c r="B9" s="16" t="s">
        <v>6</v>
      </c>
      <c r="C9" s="20">
        <f>430*12</f>
        <v>5160</v>
      </c>
      <c r="D9" s="4">
        <f t="shared" si="0"/>
        <v>5160</v>
      </c>
    </row>
    <row r="10" spans="1:4" ht="15.75" x14ac:dyDescent="0.25">
      <c r="A10" s="28">
        <v>44652</v>
      </c>
      <c r="B10" s="16" t="s">
        <v>7</v>
      </c>
      <c r="C10" s="20">
        <f>54*12</f>
        <v>648</v>
      </c>
      <c r="D10" s="4">
        <f t="shared" si="0"/>
        <v>648</v>
      </c>
    </row>
    <row r="11" spans="1:4" ht="15.75" x14ac:dyDescent="0.25">
      <c r="A11" s="28">
        <v>44682</v>
      </c>
      <c r="B11" s="16" t="s">
        <v>8</v>
      </c>
      <c r="C11" s="20">
        <f>284*12</f>
        <v>3408</v>
      </c>
      <c r="D11" s="4">
        <f t="shared" si="0"/>
        <v>3408</v>
      </c>
    </row>
    <row r="12" spans="1:4" ht="15.75" x14ac:dyDescent="0.25">
      <c r="A12" s="28">
        <v>44713</v>
      </c>
      <c r="B12" s="16" t="s">
        <v>9</v>
      </c>
      <c r="C12" s="20">
        <f>1089*12</f>
        <v>13068</v>
      </c>
      <c r="D12" s="4">
        <f t="shared" si="0"/>
        <v>13068</v>
      </c>
    </row>
    <row r="13" spans="1:4" ht="15.75" x14ac:dyDescent="0.25">
      <c r="A13" s="28">
        <v>44639</v>
      </c>
      <c r="B13" s="16" t="s">
        <v>10</v>
      </c>
      <c r="C13" s="20">
        <f>815*12</f>
        <v>9780</v>
      </c>
      <c r="D13" s="5">
        <f>SUM(D6:D12)</f>
        <v>291684</v>
      </c>
    </row>
    <row r="14" spans="1:4" ht="15.75" x14ac:dyDescent="0.25">
      <c r="A14" s="28">
        <v>44670</v>
      </c>
      <c r="B14" s="16" t="s">
        <v>11</v>
      </c>
      <c r="C14" s="20">
        <f>4674*12</f>
        <v>56088</v>
      </c>
    </row>
    <row r="15" spans="1:4" ht="15.75" x14ac:dyDescent="0.25">
      <c r="A15" s="19" t="s">
        <v>12</v>
      </c>
      <c r="B15" s="16" t="s">
        <v>13</v>
      </c>
      <c r="C15" s="20">
        <v>12000</v>
      </c>
    </row>
    <row r="16" spans="1:4" ht="15.75" x14ac:dyDescent="0.25">
      <c r="A16" s="19" t="s">
        <v>14</v>
      </c>
      <c r="B16" s="16" t="s">
        <v>15</v>
      </c>
      <c r="C16" s="20">
        <f>381*12</f>
        <v>4572</v>
      </c>
    </row>
    <row r="17" spans="1:3" ht="15.75" x14ac:dyDescent="0.25">
      <c r="A17" s="19" t="s">
        <v>16</v>
      </c>
      <c r="B17" s="16" t="s">
        <v>17</v>
      </c>
      <c r="C17" s="20">
        <f>375*12</f>
        <v>4500</v>
      </c>
    </row>
    <row r="18" spans="1:3" ht="15.75" x14ac:dyDescent="0.25">
      <c r="A18" s="19" t="s">
        <v>18</v>
      </c>
      <c r="B18" s="16" t="s">
        <v>19</v>
      </c>
      <c r="C18" s="20">
        <f>565*12</f>
        <v>6780</v>
      </c>
    </row>
    <row r="19" spans="1:3" ht="15.75" x14ac:dyDescent="0.25">
      <c r="A19" s="19" t="s">
        <v>20</v>
      </c>
      <c r="B19" s="16" t="s">
        <v>21</v>
      </c>
      <c r="C19" s="20">
        <f>838*12</f>
        <v>10056</v>
      </c>
    </row>
    <row r="20" spans="1:3" ht="15.75" x14ac:dyDescent="0.25">
      <c r="A20" s="19" t="s">
        <v>22</v>
      </c>
      <c r="B20" s="16" t="s">
        <v>23</v>
      </c>
      <c r="C20" s="20">
        <f>830*12</f>
        <v>9960</v>
      </c>
    </row>
    <row r="21" spans="1:3" ht="15.75" x14ac:dyDescent="0.25">
      <c r="A21" s="19" t="s">
        <v>24</v>
      </c>
      <c r="B21" s="16" t="s">
        <v>25</v>
      </c>
      <c r="C21" s="20">
        <f>1492*12</f>
        <v>17904</v>
      </c>
    </row>
    <row r="22" spans="1:3" ht="15.75" x14ac:dyDescent="0.25">
      <c r="A22" s="19" t="s">
        <v>26</v>
      </c>
      <c r="B22" s="16" t="s">
        <v>27</v>
      </c>
      <c r="C22" s="20">
        <f>1511*12</f>
        <v>18132</v>
      </c>
    </row>
    <row r="23" spans="1:3" ht="15.75" x14ac:dyDescent="0.25">
      <c r="A23" s="19" t="s">
        <v>28</v>
      </c>
      <c r="B23" s="16" t="s">
        <v>29</v>
      </c>
      <c r="C23" s="20">
        <f>952*12</f>
        <v>11424</v>
      </c>
    </row>
    <row r="24" spans="1:3" ht="15.75" x14ac:dyDescent="0.25">
      <c r="A24" s="19" t="s">
        <v>30</v>
      </c>
      <c r="B24" s="16" t="s">
        <v>31</v>
      </c>
      <c r="C24" s="20">
        <f>894*12</f>
        <v>10728</v>
      </c>
    </row>
    <row r="25" spans="1:3" ht="15.75" x14ac:dyDescent="0.25">
      <c r="A25" s="19" t="s">
        <v>32</v>
      </c>
      <c r="B25" s="16" t="s">
        <v>33</v>
      </c>
      <c r="C25" s="20">
        <f>1183*12</f>
        <v>14196</v>
      </c>
    </row>
    <row r="26" spans="1:3" ht="16.5" thickBot="1" x14ac:dyDescent="0.3">
      <c r="A26" s="10" t="s">
        <v>38</v>
      </c>
      <c r="B26" s="11"/>
      <c r="C26" s="12">
        <v>5000</v>
      </c>
    </row>
    <row r="27" spans="1:3" ht="16.5" thickBot="1" x14ac:dyDescent="0.3">
      <c r="A27" s="24" t="s">
        <v>34</v>
      </c>
      <c r="B27" s="25"/>
      <c r="C27" s="26">
        <f>SUM(C6:C26)</f>
        <v>482804</v>
      </c>
    </row>
    <row r="28" spans="1:3" ht="15.75" x14ac:dyDescent="0.25">
      <c r="A28" s="13" t="s">
        <v>36</v>
      </c>
      <c r="B28" s="14"/>
      <c r="C28" s="15">
        <f>SUM(C27:C27)</f>
        <v>482804</v>
      </c>
    </row>
    <row r="29" spans="1:3" ht="16.5" thickBot="1" x14ac:dyDescent="0.3">
      <c r="A29" s="6" t="s">
        <v>37</v>
      </c>
      <c r="B29" s="7"/>
      <c r="C29" s="8">
        <f>+D13</f>
        <v>291684</v>
      </c>
    </row>
    <row r="31" spans="1:3" x14ac:dyDescent="0.25">
      <c r="A31" t="s">
        <v>43</v>
      </c>
    </row>
    <row r="32" spans="1:3" x14ac:dyDescent="0.25">
      <c r="A32" t="s">
        <v>44</v>
      </c>
    </row>
    <row r="33" spans="1:1" ht="15.75" x14ac:dyDescent="0.25">
      <c r="A33" s="31" t="s">
        <v>39</v>
      </c>
    </row>
    <row r="34" spans="1:1" x14ac:dyDescent="0.25">
      <c r="A34" s="9"/>
    </row>
  </sheetData>
  <mergeCells count="1">
    <mergeCell ref="A1:C1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SVČ Humpolec</dc:creator>
  <cp:lastModifiedBy>Miluse Koudelkova</cp:lastModifiedBy>
  <cp:lastPrinted>2025-01-07T13:28:15Z</cp:lastPrinted>
  <dcterms:created xsi:type="dcterms:W3CDTF">2024-02-11T19:59:36Z</dcterms:created>
  <dcterms:modified xsi:type="dcterms:W3CDTF">2025-01-07T13:29:35Z</dcterms:modified>
</cp:coreProperties>
</file>